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OQ" sheetId="1" r:id="rId1"/>
    <sheet name="Measurements" sheetId="2" r:id="rId2"/>
    <sheet name="Scope" sheetId="3" r:id="rId3"/>
  </sheets>
  <definedNames>
    <definedName name="_xlnm._FilterDatabase" localSheetId="1">'Measurements'!A5:I70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&quot;₹&quot;#,##0.00"/>
  </numFmts>
  <fonts count="3">
    <font>
      <sz val="12"/>
      <color theme="1"/>
      <name val="Calibri"/>
      <family val="2"/>
      <scheme val="minor"/>
    </font>
    <font>
      <sz val="11"/>
      <color rgb="FFFFFFFF"/>
      <name val="Arial"/>
      <b/>
    </font>
    <font>
      <sz val="11"/>
      <color rgb="FF172B3A"/>
      <name val="Arial"/>
      <b/>
    </font>
  </fonts>
  <fills count="4">
    <fill>
      <patternFill patternType="none"/>
    </fill>
    <fill>
      <patternFill patternType="gray125"/>
    </fill>
    <fill>
      <patternFill patternType="solid">
        <fgColor rgb="FF243E53"/>
        <bgColor indexed="64"/>
      </patternFill>
    </fill>
    <fill>
      <patternFill patternType="solid">
        <fgColor rgb="FFFFF4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4" fontId="0" fillId="0" borderId="0" xfId="0" applyNumberFormat="1"/>
    <xf numFmtId="1" fontId="0" fillId="0" borderId="0" xfId="0" applyNumberFormat="1"/>
    <xf numFmtId="60" fontId="0" fillId="0" borderId="0" xfId="0" applyNumberFormat="1"/>
    <xf applyAlignment="1" numFmtId="0" fontId="0" fillId="0" borderId="0" xfId="0" applyNumberFormat="1">
      <alignment vertical="center"/>
    </xf>
    <xf applyAlignment="1" numFmtId="0" fontId="0" fillId="0" borderId="0" xfId="0" applyNumberFormat="1">
      <alignment vertical="center" wrapText="1"/>
    </xf>
    <xf applyAlignment="1" numFmtId="4" fontId="0" fillId="0" borderId="0" xfId="0" applyNumberFormat="1">
      <alignment vertical="center" wrapText="1"/>
    </xf>
    <xf applyAlignment="1" numFmtId="1" fontId="0" fillId="0" borderId="0" xfId="0" applyNumberFormat="1">
      <alignment vertical="center" wrapText="1"/>
    </xf>
    <xf applyAlignment="1" numFmtId="0" fontId="1" fillId="2" borderId="0" xfId="0" applyNumberFormat="1">
      <alignment vertical="center" wrapText="1" horizontal="center"/>
    </xf>
    <xf applyAlignment="1" numFmtId="0" fontId="2" fillId="0" borderId="0" xfId="0" applyNumberFormat="1">
      <alignment vertical="center" wrapText="1"/>
    </xf>
    <xf applyAlignment="1" numFmtId="60" fontId="0" fillId="3" borderId="0" xfId="0" applyNumberFormat="1">
      <alignment vertical="center" wrapText="1"/>
    </xf>
    <xf applyAlignment="1" numFmtId="0" fontId="0" fillId="3" borderId="0" xfId="0" applyNumberFormat="1">
      <alignment vertical="center" wrapText="1"/>
    </xf>
    <xf applyAlignment="1" numFmtId="4" fontId="2" fillId="0" borderId="0" xfId="0" applyNumberForma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sitesetu.app/downloads/templates/plumbing-boq-schematic.svg" TargetMode="External"/><Relationship Id="rId2" Type="http://schemas.openxmlformats.org/officeDocument/2006/relationships/hyperlink" Target="https://sitesetu.app/blog/plumbing-boq-residential-building-excel" TargetMode="External"/><Relationship Id="rId3" Type="http://schemas.openxmlformats.org/officeDocument/2006/relationships/hyperlink" Target="https://www.wapcos.co.in/media/docs/Tenders/Tender_-_290112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workbookViewId="0" showGridLines="0">
      <pane ySplit="7" topLeftCell="A8" activePane="bottomLeft" state="frozen"/>
    </sheetView>
  </sheetViews>
  <cols>
    <col min="1" max="1" width="24.83203125" customWidth="1"/>
    <col min="2" max="2" width="62.83203125" customWidth="1"/>
    <col min="3" max="3" width="10.83203125" customWidth="1"/>
    <col min="4" max="4" width="14.83203125" customWidth="1"/>
    <col min="5" max="5" width="80.83203125" customWidth="1"/>
    <col min="6" max="6" width="20.83203125" customWidth="1"/>
    <col min="7" max="7" width="23.83203125" customWidth="1"/>
  </cols>
  <sheetData>
    <row r="1" ht="27" customHeight="1">
      <c r="A1" t="str" s="4">
        <v>Residential plumbing BOQ — G+1 example</v>
      </c>
    </row>
    <row r="2" ht="27" customHeight="1">
      <c r="A2" t="str" s="4">
        <v>Two stacked bathrooms + one ground-floor kitchen; assumed routes, not issued design.</v>
      </c>
    </row>
    <row r="3" ht="27" customHeight="1">
      <c r="A3" t="str" s="4">
        <v>Change quantities on Measurements. Enter rates in F. Read Scope before pricing.</v>
      </c>
    </row>
    <row r="4" ht="27" customHeight="1">
      <c r="A4" t="str" s="5">
        <v>Total (₹) — blank until every section is priced</v>
      </c>
      <c r="B4" t="str" s="5">
        <v/>
      </c>
      <c r="C4" t="str" s="5">
        <v/>
      </c>
      <c r="D4" t="str" s="5">
        <v/>
      </c>
      <c r="E4" t="str" s="5">
        <v/>
      </c>
      <c r="F4" t="str" s="5">
        <v/>
      </c>
      <c r="G4" t="str" s="6">
        <f>IF(COUNT(G15,G30,G52,G62,G68)&lt;&gt;5,"",SUM(G15,G30,G52,G62,G68))</f>
        <v/>
      </c>
    </row>
    <row r="5" ht="27" customHeight="1">
      <c r="A5" t="str" s="5">
        <v>Unpriced / incomplete BOQ items</v>
      </c>
      <c r="B5" t="str" s="5">
        <v/>
      </c>
      <c r="C5" t="str" s="5">
        <v/>
      </c>
      <c r="D5" t="str" s="5">
        <v/>
      </c>
      <c r="E5" t="str" s="5">
        <v/>
      </c>
      <c r="F5" t="str" s="5">
        <v/>
      </c>
      <c r="G5" s="7">
        <f>47-COUNT(G9,G10,G11,G12,G13,G14,G18,G19,G20,G21,G22,G23,G24,G25,G26,G27,G28,G29,G33,G34,G35,G36,G37,G38,G39,G40,G41,G42,G43,G44,G45,G46,G47,G48,G49,G50,G51,G55,G56,G57,G58,G59,G60,G61,G65,G66,G67)</f>
        <v>45</v>
      </c>
    </row>
    <row r="6" ht="24" customHeight="1"/>
    <row r="7" ht="24" customHeight="1">
      <c r="A7" t="str" s="8">
        <v>Item ID</v>
      </c>
      <c r="B7" t="str" s="8">
        <v>Description</v>
      </c>
      <c r="C7" t="str" s="8">
        <v>Unit</v>
      </c>
      <c r="D7" t="str" s="8">
        <v>Quantity</v>
      </c>
      <c r="E7" t="str" s="8">
        <v>Rate basis / inclusion</v>
      </c>
      <c r="F7" t="str" s="8">
        <v>Rate (₹/unit)</v>
      </c>
      <c r="G7" t="str" s="8">
        <v>Amount (₹)</v>
      </c>
    </row>
    <row r="8" ht="24" customHeight="1">
      <c r="A8" t="str" s="9">
        <v>Water supply</v>
      </c>
    </row>
    <row r="9" ht="39" customHeight="1">
      <c r="A9" t="str" s="5">
        <v>W01</v>
      </c>
      <c r="B9" t="str" s="5">
        <v>CPVC 15 mm nominal size, concealed cold/hot branches</v>
      </c>
      <c r="C9" t="str" s="5">
        <v>m</v>
      </c>
      <c r="D9" s="6">
        <f>IF(COUNT(Measurements!H6:H10)&lt;&gt;ROWS(Measurements!H6:H10),"",SUMIF(Measurements!A$6:A$70,A9,Measurements!H$6:H$70))</f>
        <v>25</v>
      </c>
      <c r="E9" t="str" s="5">
        <v>Reported DSR 2023 18.8.1 via WAPCOS; fittings, joint tests and chase making good included.</v>
      </c>
      <c r="F9" s="10">
        <v>497.8</v>
      </c>
      <c r="G9" s="6">
        <f>IF(AND(ISNUMBER(D9),ISNUMBER(F9)),IF(OR(D9&lt;0,F9&lt;0),NA(),ROUND(D9*F9,2)),"")</f>
        <v>12445</v>
      </c>
    </row>
    <row r="10" ht="39" customHeight="1">
      <c r="A10" t="str" s="5">
        <v>W02</v>
      </c>
      <c r="B10" t="str" s="5">
        <v>CPVC 20 mm nominal size, concealed room feeds</v>
      </c>
      <c r="C10" t="str" s="5">
        <v>m</v>
      </c>
      <c r="D10" s="6">
        <f>IF(COUNT(Measurements!H11:H13)&lt;&gt;ROWS(Measurements!H11:H13),"",SUMIF(Measurements!A$6:A$70,A10,Measurements!H$6:H$70))</f>
        <v>16</v>
      </c>
      <c r="E10" t="str" s="5">
        <v>Reported DSR 2023 18.8.2 via WAPCOS; confirm full item scope before use.</v>
      </c>
      <c r="F10" s="10">
        <v>537.6</v>
      </c>
      <c r="G10" s="6">
        <f>IF(AND(ISNUMBER(D10),ISNUMBER(F10)),IF(OR(D10&lt;0,F10&lt;0),NA(),ROUND(D10*F10,2)),"")</f>
        <v>8601.6</v>
      </c>
    </row>
    <row r="11" ht="39" customHeight="1">
      <c r="A11" t="str" s="5">
        <v>W03</v>
      </c>
      <c r="B11" t="str" s="5">
        <v>CPVC 25 mm nominal size, exposed shared downfeed</v>
      </c>
      <c r="C11" t="str" s="5">
        <v>m</v>
      </c>
      <c r="D11" s="6">
        <f>IF(COUNT(Measurements!H14:H14)&lt;&gt;ROWS(Measurements!H14:H14),"",SUMIF(Measurements!A$6:A$70,A11,Measurements!H$6:H$70))</f>
        <v>8</v>
      </c>
      <c r="E11" t="str" s="5">
        <v>Quote as complete pipe item including ordinary fittings, supports and joint tests.</v>
      </c>
      <c r="F11" t="str" s="11">
        <v/>
      </c>
      <c r="G11" t="str" s="6">
        <f>IF(AND(ISNUMBER(D11),ISNUMBER(F11)),IF(OR(D11&lt;0,F11&lt;0),NA(),ROUND(D11*F11,2)),"")</f>
        <v/>
      </c>
    </row>
    <row r="12" ht="39" customHeight="1">
      <c r="A12" t="str" s="5">
        <v>W04</v>
      </c>
      <c r="B12" t="str" s="5">
        <v>CPVC 32 mm nominal size, exposed pump delivery</v>
      </c>
      <c r="C12" t="str" s="5">
        <v>m</v>
      </c>
      <c r="D12" s="6">
        <f>IF(COUNT(Measurements!H15:H15)&lt;&gt;ROWS(Measurements!H15:H15),"",SUMIF(Measurements!A$6:A$70,A12,Measurements!H$6:H$70))</f>
        <v>12</v>
      </c>
      <c r="E12" t="str" s="5">
        <v>Pump inlet, pump and electrical supply excluded; confirm designer's material/class.</v>
      </c>
      <c r="F12" t="str" s="11">
        <v/>
      </c>
      <c r="G12" t="str" s="6">
        <f>IF(AND(ISNUMBER(D12),ISNUMBER(F12)),IF(OR(D12&lt;0,F12&lt;0),NA(),ROUND(D12*F12,2)),"")</f>
        <v/>
      </c>
    </row>
    <row r="13" ht="24" customHeight="1">
      <c r="A13" t="str" s="5">
        <v>W05</v>
      </c>
      <c r="B13" t="str" s="5">
        <v>uPVC 32 mm OD tank overflow connection</v>
      </c>
      <c r="C13" t="str" s="5">
        <v>m</v>
      </c>
      <c r="D13" s="6">
        <f>IF(COUNT(Measurements!H16:H16)&lt;&gt;ROWS(Measurements!H16:H16),"",SUMIF(Measurements!A$6:A$70,A13,Measurements!H$6:H$70))</f>
        <v>4</v>
      </c>
      <c r="E13" t="str" s="5">
        <v>Connection only; discharge location and sizing require design.</v>
      </c>
      <c r="F13" t="str" s="11">
        <v/>
      </c>
      <c r="G13" t="str" s="6">
        <f>IF(AND(ISNUMBER(D13),ISNUMBER(F13)),IF(OR(D13&lt;0,F13&lt;0),NA(),ROUND(D13*F13,2)),"")</f>
        <v/>
      </c>
    </row>
    <row r="14" ht="39" customHeight="1">
      <c r="A14" t="str" s="5">
        <v>W06</v>
      </c>
      <c r="B14" t="str" s="5">
        <v>uPVC 25 mm OD tank scour connection</v>
      </c>
      <c r="C14" t="str" s="5">
        <v>m</v>
      </c>
      <c r="D14" s="6">
        <f>IF(COUNT(Measurements!H17:H17)&lt;&gt;ROWS(Measurements!H17:H17),"",SUMIF(Measurements!A$6:A$70,A14,Measurements!H$6:H$70))</f>
        <v>2</v>
      </c>
      <c r="E14" t="str" s="5">
        <v>Connection only; include ordinary fittings, not the separately counted scour valve.</v>
      </c>
      <c r="F14" t="str" s="11">
        <v/>
      </c>
      <c r="G14" t="str" s="6">
        <f>IF(AND(ISNUMBER(D14),ISNUMBER(F14)),IF(OR(D14&lt;0,F14&lt;0),NA(),ROUND(D14*F14,2)),"")</f>
        <v/>
      </c>
    </row>
    <row r="15" ht="39" customHeight="1">
      <c r="A15" t="str" s="9">
        <v>Water supply subtotal</v>
      </c>
      <c r="B15" t="str" s="9">
        <v/>
      </c>
      <c r="C15" t="str" s="9">
        <v/>
      </c>
      <c r="D15" t="str" s="9">
        <v/>
      </c>
      <c r="E15" t="str" s="9">
        <v/>
      </c>
      <c r="F15" t="str" s="9">
        <v/>
      </c>
      <c r="G15" t="str" s="12">
        <f>IF(COUNT(G9:G14)&lt;&gt;ROWS(G9:G14),"",SUM(G9:G14))</f>
        <v/>
      </c>
    </row>
    <row r="16" ht="24" customHeight="1"/>
    <row r="17" ht="24" customHeight="1">
      <c r="A17" t="str" s="9">
        <v>Drainage</v>
      </c>
    </row>
    <row r="18" ht="39" customHeight="1">
      <c r="A18" t="str" s="5">
        <v>D01</v>
      </c>
      <c r="B18" t="str" s="5">
        <v>uPVC waste 50 mm OD fixture branches</v>
      </c>
      <c r="C18" t="str" s="5">
        <v>m</v>
      </c>
      <c r="D18" s="6">
        <f>IF(COUNT(Measurements!H18:H20)&lt;&gt;ROWS(Measurements!H18:H20),"",SUMIF(Measurements!A$6:A$70,A18,Measurements!H$6:H$70))</f>
        <v>11</v>
      </c>
      <c r="E18" t="str" s="5">
        <v>Pipe-only rate with jointing/supports; special fittings scheduled separately.</v>
      </c>
      <c r="F18" t="str" s="11">
        <v/>
      </c>
      <c r="G18" t="str" s="6">
        <f>IF(AND(ISNUMBER(D18),ISNUMBER(F18)),IF(OR(D18&lt;0,F18&lt;0),NA(),ROUND(D18*F18,2)),"")</f>
        <v/>
      </c>
    </row>
    <row r="19" ht="24" customHeight="1">
      <c r="A19" t="str" s="5">
        <v>D02</v>
      </c>
      <c r="B19" t="str" s="5">
        <v>uPVC SWR 75 mm OD waste branches and stack</v>
      </c>
      <c r="C19" t="str" s="5">
        <v>m</v>
      </c>
      <c r="D19" s="6">
        <f>IF(COUNT(Measurements!H21:H23)&lt;&gt;ROWS(Measurements!H21:H23),"",SUMIF(Measurements!A$6:A$70,A19,Measurements!H$6:H$70))</f>
        <v>14</v>
      </c>
      <c r="E19" t="str" s="5">
        <v>Exclude the separate vent length.</v>
      </c>
      <c r="F19" t="str" s="11">
        <v/>
      </c>
      <c r="G19" t="str" s="6">
        <f>IF(AND(ISNUMBER(D19),ISNUMBER(F19)),IF(OR(D19&lt;0,F19&lt;0),NA(),ROUND(D19*F19,2)),"")</f>
        <v/>
      </c>
    </row>
    <row r="20" ht="24" customHeight="1">
      <c r="A20" t="str" s="5">
        <v>D03</v>
      </c>
      <c r="B20" t="str" s="5">
        <v>uPVC SWR 110 mm OD soil branches and stack</v>
      </c>
      <c r="C20" t="str" s="5">
        <v>m</v>
      </c>
      <c r="D20" s="6">
        <f>IF(COUNT(Measurements!H24:H26)&lt;&gt;ROWS(Measurements!H24:H26),"",SUMIF(Measurements!A$6:A$70,A20,Measurements!H$6:H$70))</f>
        <v>11</v>
      </c>
      <c r="E20" t="str" s="5">
        <v>Ends at base connection; underground route belongs to E01.</v>
      </c>
      <c r="F20" t="str" s="11">
        <v/>
      </c>
      <c r="G20" t="str" s="6">
        <f>IF(AND(ISNUMBER(D20),ISNUMBER(F20)),IF(OR(D20&lt;0,F20&lt;0),NA(),ROUND(D20*F20,2)),"")</f>
        <v/>
      </c>
    </row>
    <row r="21" ht="39" customHeight="1">
      <c r="A21" t="str" s="5">
        <v>D04</v>
      </c>
      <c r="B21" t="str" s="5">
        <v>uPVC SWR 75 mm OD separate vent run</v>
      </c>
      <c r="C21" t="str" s="5">
        <v>m</v>
      </c>
      <c r="D21" s="6">
        <f>IF(COUNT(Measurements!H27:H27)&lt;&gt;ROWS(Measurements!H27:H27),"",SUMIF(Measurements!A$6:A$70,A21,Measurements!H$6:H$70))</f>
        <v>4</v>
      </c>
      <c r="E21" t="str" s="5">
        <v>Illustrative only; designer to confirm ventilation arrangement and termination.</v>
      </c>
      <c r="F21" t="str" s="11">
        <v/>
      </c>
      <c r="G21" t="str" s="6">
        <f>IF(AND(ISNUMBER(D21),ISNUMBER(F21)),IF(OR(D21&lt;0,F21&lt;0),NA(),ROUND(D21*F21,2)),"")</f>
        <v/>
      </c>
    </row>
    <row r="22" ht="39" customHeight="1">
      <c r="A22" t="str" s="5">
        <v>D05</v>
      </c>
      <c r="B22" t="str" s="5">
        <v>110 mm SWR bends, angle per detail</v>
      </c>
      <c r="C22" t="str" s="5">
        <v>no.</v>
      </c>
      <c r="D22" s="6">
        <f>IF(COUNT(Measurements!H28:H28)&lt;&gt;ROWS(Measurements!H28:H28),"",SUMIF(Measurements!A$6:A$70,A22,Measurements!H$6:H$70))</f>
        <v>4</v>
      </c>
      <c r="E22" t="str" s="5">
        <v>Assumed fitting schedule; confirm sockets, angles and access on installation detail.</v>
      </c>
      <c r="F22" t="str" s="11">
        <v/>
      </c>
      <c r="G22" t="str" s="6">
        <f>IF(AND(ISNUMBER(D22),ISNUMBER(F22)),IF(OR(D22&lt;0,F22&lt;0),NA(),ROUND(D22*F22,2)),"")</f>
        <v/>
      </c>
    </row>
    <row r="23" ht="39" customHeight="1">
      <c r="A23" t="str" s="5">
        <v>D06</v>
      </c>
      <c r="B23" t="str" s="5">
        <v>110 mm SWR junctions, configuration per detail</v>
      </c>
      <c r="C23" t="str" s="5">
        <v>no.</v>
      </c>
      <c r="D23" s="6">
        <f>IF(COUNT(Measurements!H29:H29)&lt;&gt;ROWS(Measurements!H29:H29),"",SUMIF(Measurements!A$6:A$70,A23,Measurements!H$6:H$70))</f>
        <v>2</v>
      </c>
      <c r="E23" t="str" s="5">
        <v>Assumed fitting schedule; confirm sockets, angles and access on installation detail.</v>
      </c>
      <c r="F23" t="str" s="11">
        <v/>
      </c>
      <c r="G23" t="str" s="6">
        <f>IF(AND(ISNUMBER(D23),ISNUMBER(F23)),IF(OR(D23&lt;0,F23&lt;0),NA(),ROUND(D23*F23,2)),"")</f>
        <v/>
      </c>
    </row>
    <row r="24" ht="39" customHeight="1">
      <c r="A24" t="str" s="5">
        <v>D07</v>
      </c>
      <c r="B24" t="str" s="5">
        <v>75 mm SWR bends, angle per detail</v>
      </c>
      <c r="C24" t="str" s="5">
        <v>no.</v>
      </c>
      <c r="D24" s="6">
        <f>IF(COUNT(Measurements!H30:H30)&lt;&gt;ROWS(Measurements!H30:H30),"",SUMIF(Measurements!A$6:A$70,A24,Measurements!H$6:H$70))</f>
        <v>6</v>
      </c>
      <c r="E24" t="str" s="5">
        <v>Assumed fitting schedule; confirm sockets, angles and access on installation detail.</v>
      </c>
      <c r="F24" t="str" s="11">
        <v/>
      </c>
      <c r="G24" t="str" s="6">
        <f>IF(AND(ISNUMBER(D24),ISNUMBER(F24)),IF(OR(D24&lt;0,F24&lt;0),NA(),ROUND(D24*F24,2)),"")</f>
        <v/>
      </c>
    </row>
    <row r="25" ht="39" customHeight="1">
      <c r="A25" t="str" s="5">
        <v>D08</v>
      </c>
      <c r="B25" t="str" s="5">
        <v>75 mm SWR junctions</v>
      </c>
      <c r="C25" t="str" s="5">
        <v>no.</v>
      </c>
      <c r="D25" s="6">
        <f>IF(COUNT(Measurements!H31:H31)&lt;&gt;ROWS(Measurements!H31:H31),"",SUMIF(Measurements!A$6:A$70,A25,Measurements!H$6:H$70))</f>
        <v>2</v>
      </c>
      <c r="E25" t="str" s="5">
        <v>Assumed fitting schedule; confirm sockets, angles and access on installation detail.</v>
      </c>
      <c r="F25" t="str" s="11">
        <v/>
      </c>
      <c r="G25" t="str" s="6">
        <f>IF(AND(ISNUMBER(D25),ISNUMBER(F25)),IF(OR(D25&lt;0,F25&lt;0),NA(),ROUND(D25*F25,2)),"")</f>
        <v/>
      </c>
    </row>
    <row r="26" ht="39" customHeight="1">
      <c r="A26" t="str" s="5">
        <v>D09</v>
      </c>
      <c r="B26" t="str" s="5">
        <v>50 mm waste bends</v>
      </c>
      <c r="C26" t="str" s="5">
        <v>no.</v>
      </c>
      <c r="D26" s="6">
        <f>IF(COUNT(Measurements!H32:H32)&lt;&gt;ROWS(Measurements!H32:H32),"",SUMIF(Measurements!A$6:A$70,A26,Measurements!H$6:H$70))</f>
        <v>6</v>
      </c>
      <c r="E26" t="str" s="5">
        <v>Assumed fitting schedule; confirm sockets, angles and access on installation detail.</v>
      </c>
      <c r="F26" t="str" s="11">
        <v/>
      </c>
      <c r="G26" t="str" s="6">
        <f>IF(AND(ISNUMBER(D26),ISNUMBER(F26)),IF(OR(D26&lt;0,F26&lt;0),NA(),ROUND(D26*F26,2)),"")</f>
        <v/>
      </c>
    </row>
    <row r="27" ht="39" customHeight="1">
      <c r="A27" t="str" s="5">
        <v>D10</v>
      </c>
      <c r="B27" t="str" s="5">
        <v>110 mm accessible cleaning fittings</v>
      </c>
      <c r="C27" t="str" s="5">
        <v>no.</v>
      </c>
      <c r="D27" s="6">
        <f>IF(COUNT(Measurements!H33:H33)&lt;&gt;ROWS(Measurements!H33:H33),"",SUMIF(Measurements!A$6:A$70,A27,Measurements!H$6:H$70))</f>
        <v>2</v>
      </c>
      <c r="E27" t="str" s="5">
        <v>Assumed fitting schedule; confirm sockets, angles and access on installation detail.</v>
      </c>
      <c r="F27" t="str" s="11">
        <v/>
      </c>
      <c r="G27" t="str" s="6">
        <f>IF(AND(ISNUMBER(D27),ISNUMBER(F27)),IF(OR(D27&lt;0,F27&lt;0),NA(),ROUND(D27*F27,2)),"")</f>
        <v/>
      </c>
    </row>
    <row r="28" ht="39" customHeight="1">
      <c r="A28" t="str" s="5">
        <v>D11</v>
      </c>
      <c r="B28" t="str" s="5">
        <v>75 mm accessible cleaning fittings</v>
      </c>
      <c r="C28" t="str" s="5">
        <v>no.</v>
      </c>
      <c r="D28" s="6">
        <f>IF(COUNT(Measurements!H34:H34)&lt;&gt;ROWS(Measurements!H34:H34),"",SUMIF(Measurements!A$6:A$70,A28,Measurements!H$6:H$70))</f>
        <v>2</v>
      </c>
      <c r="E28" t="str" s="5">
        <v>Assumed fitting schedule; confirm sockets, angles and access on installation detail.</v>
      </c>
      <c r="F28" t="str" s="11">
        <v/>
      </c>
      <c r="G28" t="str" s="6">
        <f>IF(AND(ISNUMBER(D28),ISNUMBER(F28)),IF(OR(D28&lt;0,F28&lt;0),NA(),ROUND(D28*F28,2)),"")</f>
        <v/>
      </c>
    </row>
    <row r="29" ht="39" customHeight="1">
      <c r="A29" t="str" s="5">
        <v>D12</v>
      </c>
      <c r="B29" t="str" s="5">
        <v>75 mm vent terminal</v>
      </c>
      <c r="C29" t="str" s="5">
        <v>no.</v>
      </c>
      <c r="D29" s="6">
        <f>IF(COUNT(Measurements!H35:H35)&lt;&gt;ROWS(Measurements!H35:H35),"",SUMIF(Measurements!A$6:A$70,A29,Measurements!H$6:H$70))</f>
        <v>1</v>
      </c>
      <c r="E29" t="str" s="5">
        <v>Assumed fitting schedule; confirm sockets, angles and access on installation detail.</v>
      </c>
      <c r="F29" t="str" s="11">
        <v/>
      </c>
      <c r="G29" t="str" s="6">
        <f>IF(AND(ISNUMBER(D29),ISNUMBER(F29)),IF(OR(D29&lt;0,F29&lt;0),NA(),ROUND(D29*F29,2)),"")</f>
        <v/>
      </c>
    </row>
    <row r="30" ht="24" customHeight="1">
      <c r="A30" t="str" s="9">
        <v>Drainage subtotal</v>
      </c>
      <c r="B30" t="str" s="9">
        <v/>
      </c>
      <c r="C30" t="str" s="9">
        <v/>
      </c>
      <c r="D30" t="str" s="9">
        <v/>
      </c>
      <c r="E30" t="str" s="9">
        <v/>
      </c>
      <c r="F30" t="str" s="9">
        <v/>
      </c>
      <c r="G30" t="str" s="12">
        <f>IF(COUNT(G18:G29)&lt;&gt;ROWS(G18:G29),"",SUM(G18:G29))</f>
        <v/>
      </c>
    </row>
    <row r="31" ht="24" customHeight="1"/>
    <row r="32" ht="24" customHeight="1">
      <c r="A32" t="str" s="9">
        <v>Fixtures and valves</v>
      </c>
    </row>
    <row r="33" ht="39" customHeight="1">
      <c r="A33" t="str" s="5">
        <v>F01</v>
      </c>
      <c r="B33" t="str" s="5">
        <v>WC set with cistern, seat and outlet connector</v>
      </c>
      <c r="C33" t="str" s="5">
        <v>no.</v>
      </c>
      <c r="D33" s="6">
        <f>IF(COUNT(Measurements!H36:H36)&lt;&gt;ROWS(Measurements!H36:H36),"",SUMIF(Measurements!A$6:A$70,A33,Measurements!H$6:H$70))</f>
        <v>2</v>
      </c>
      <c r="E33" t="str" s="5">
        <v>Indicative specification; brand/model, accessories and installation scope to be confirmed.</v>
      </c>
      <c r="F33" t="str" s="11">
        <v/>
      </c>
      <c r="G33" t="str" s="6">
        <f>IF(AND(ISNUMBER(D33),ISNUMBER(F33)),IF(OR(D33&lt;0,F33&lt;0),NA(),ROUND(D33*F33,2)),"")</f>
        <v/>
      </c>
    </row>
    <row r="34" ht="39" customHeight="1">
      <c r="A34" t="str" s="5">
        <v>F02</v>
      </c>
      <c r="B34" t="str" s="5">
        <v>Washbasin with brackets and waste outlet</v>
      </c>
      <c r="C34" t="str" s="5">
        <v>no.</v>
      </c>
      <c r="D34" s="6">
        <f>IF(COUNT(Measurements!H37:H37)&lt;&gt;ROWS(Measurements!H37:H37),"",SUMIF(Measurements!A$6:A$70,A34,Measurements!H$6:H$70))</f>
        <v>2</v>
      </c>
      <c r="E34" t="str" s="5">
        <v>Indicative specification; brand/model, accessories and installation scope to be confirmed.</v>
      </c>
      <c r="F34" t="str" s="11">
        <v/>
      </c>
      <c r="G34" t="str" s="6">
        <f>IF(AND(ISNUMBER(D34),ISNUMBER(F34)),IF(OR(D34&lt;0,F34&lt;0),NA(),ROUND(D34*F34,2)),"")</f>
        <v/>
      </c>
    </row>
    <row r="35" ht="39" customHeight="1">
      <c r="A35" t="str" s="5">
        <v>F03</v>
      </c>
      <c r="B35" t="str" s="5">
        <v>Kitchen sink with waste outlet</v>
      </c>
      <c r="C35" t="str" s="5">
        <v>no.</v>
      </c>
      <c r="D35" s="6">
        <f>IF(COUNT(Measurements!H38:H38)&lt;&gt;ROWS(Measurements!H38:H38),"",SUMIF(Measurements!A$6:A$70,A35,Measurements!H$6:H$70))</f>
        <v>1</v>
      </c>
      <c r="E35" t="str" s="5">
        <v>Indicative specification; brand/model, accessories and installation scope to be confirmed.</v>
      </c>
      <c r="F35" t="str" s="11">
        <v/>
      </c>
      <c r="G35" t="str" s="6">
        <f>IF(AND(ISNUMBER(D35),ISNUMBER(F35)),IF(OR(D35&lt;0,F35&lt;0),NA(),ROUND(D35*F35,2)),"")</f>
        <v/>
      </c>
    </row>
    <row r="36" ht="39" customHeight="1">
      <c r="A36" t="str" s="5">
        <v>F04</v>
      </c>
      <c r="B36" t="str" s="5">
        <v>CP basin mixer</v>
      </c>
      <c r="C36" t="str" s="5">
        <v>no.</v>
      </c>
      <c r="D36" s="6">
        <f>IF(COUNT(Measurements!H39:H39)&lt;&gt;ROWS(Measurements!H39:H39),"",SUMIF(Measurements!A$6:A$70,A36,Measurements!H$6:H$70))</f>
        <v>2</v>
      </c>
      <c r="E36" t="str" s="5">
        <v>Indicative specification; brand/model, accessories and installation scope to be confirmed.</v>
      </c>
      <c r="F36" t="str" s="11">
        <v/>
      </c>
      <c r="G36" t="str" s="6">
        <f>IF(AND(ISNUMBER(D36),ISNUMBER(F36)),IF(OR(D36&lt;0,F36&lt;0),NA(),ROUND(D36*F36,2)),"")</f>
        <v/>
      </c>
    </row>
    <row r="37" ht="39" customHeight="1">
      <c r="A37" t="str" s="5">
        <v>F05</v>
      </c>
      <c r="B37" t="str" s="5">
        <v>CP shower mixer</v>
      </c>
      <c r="C37" t="str" s="5">
        <v>no.</v>
      </c>
      <c r="D37" s="6">
        <f>IF(COUNT(Measurements!H40:H40)&lt;&gt;ROWS(Measurements!H40:H40),"",SUMIF(Measurements!A$6:A$70,A37,Measurements!H$6:H$70))</f>
        <v>2</v>
      </c>
      <c r="E37" t="str" s="5">
        <v>Indicative specification; brand/model, accessories and installation scope to be confirmed.</v>
      </c>
      <c r="F37" t="str" s="11">
        <v/>
      </c>
      <c r="G37" t="str" s="6">
        <f>IF(AND(ISNUMBER(D37),ISNUMBER(F37)),IF(OR(D37&lt;0,F37&lt;0),NA(),ROUND(D37*F37,2)),"")</f>
        <v/>
      </c>
    </row>
    <row r="38" ht="39" customHeight="1">
      <c r="A38" t="str" s="5">
        <v>F06</v>
      </c>
      <c r="B38" t="str" s="5">
        <v>Shower head and arm</v>
      </c>
      <c r="C38" t="str" s="5">
        <v>no.</v>
      </c>
      <c r="D38" s="6">
        <f>IF(COUNT(Measurements!H41:H41)&lt;&gt;ROWS(Measurements!H41:H41),"",SUMIF(Measurements!A$6:A$70,A38,Measurements!H$6:H$70))</f>
        <v>2</v>
      </c>
      <c r="E38" t="str" s="5">
        <v>Indicative specification; brand/model, accessories and installation scope to be confirmed.</v>
      </c>
      <c r="F38" t="str" s="11">
        <v/>
      </c>
      <c r="G38" t="str" s="6">
        <f>IF(AND(ISNUMBER(D38),ISNUMBER(F38)),IF(OR(D38&lt;0,F38&lt;0),NA(),ROUND(D38*F38,2)),"")</f>
        <v/>
      </c>
    </row>
    <row r="39" ht="39" customHeight="1">
      <c r="A39" t="str" s="5">
        <v>F07</v>
      </c>
      <c r="B39" t="str" s="5">
        <v>Health faucet set with hose</v>
      </c>
      <c r="C39" t="str" s="5">
        <v>no.</v>
      </c>
      <c r="D39" s="6">
        <f>IF(COUNT(Measurements!H42:H42)&lt;&gt;ROWS(Measurements!H42:H42),"",SUMIF(Measurements!A$6:A$70,A39,Measurements!H$6:H$70))</f>
        <v>2</v>
      </c>
      <c r="E39" t="str" s="5">
        <v>Indicative specification; brand/model, accessories and installation scope to be confirmed.</v>
      </c>
      <c r="F39" t="str" s="11">
        <v/>
      </c>
      <c r="G39" t="str" s="6">
        <f>IF(AND(ISNUMBER(D39),ISNUMBER(F39)),IF(OR(D39&lt;0,F39&lt;0),NA(),ROUND(D39*F39,2)),"")</f>
        <v/>
      </c>
    </row>
    <row r="40" ht="39" customHeight="1">
      <c r="A40" t="str" s="5">
        <v>F08</v>
      </c>
      <c r="B40" t="str" s="5">
        <v>Kitchen sink cock</v>
      </c>
      <c r="C40" t="str" s="5">
        <v>no.</v>
      </c>
      <c r="D40" s="6">
        <f>IF(COUNT(Measurements!H43:H43)&lt;&gt;ROWS(Measurements!H43:H43),"",SUMIF(Measurements!A$6:A$70,A40,Measurements!H$6:H$70))</f>
        <v>1</v>
      </c>
      <c r="E40" t="str" s="5">
        <v>Indicative specification; brand/model, accessories and installation scope to be confirmed.</v>
      </c>
      <c r="F40" t="str" s="11">
        <v/>
      </c>
      <c r="G40" t="str" s="6">
        <f>IF(AND(ISNUMBER(D40),ISNUMBER(F40)),IF(OR(D40&lt;0,F40&lt;0),NA(),ROUND(D40*F40,2)),"")</f>
        <v/>
      </c>
    </row>
    <row r="41" ht="39" customHeight="1">
      <c r="A41" t="str" s="5">
        <v>F09</v>
      </c>
      <c r="B41" t="str" s="5">
        <v>Floor trap with grating</v>
      </c>
      <c r="C41" t="str" s="5">
        <v>no.</v>
      </c>
      <c r="D41" s="6">
        <f>IF(COUNT(Measurements!H44:H44)&lt;&gt;ROWS(Measurements!H44:H44),"",SUMIF(Measurements!A$6:A$70,A41,Measurements!H$6:H$70))</f>
        <v>2</v>
      </c>
      <c r="E41" t="str" s="5">
        <v>Indicative specification; brand/model, accessories and installation scope to be confirmed.</v>
      </c>
      <c r="F41" t="str" s="11">
        <v/>
      </c>
      <c r="G41" t="str" s="6">
        <f>IF(AND(ISNUMBER(D41),ISNUMBER(F41)),IF(OR(D41&lt;0,F41&lt;0),NA(),ROUND(D41*F41,2)),"")</f>
        <v/>
      </c>
    </row>
    <row r="42" ht="39" customHeight="1">
      <c r="A42" t="str" s="5">
        <v>F10</v>
      </c>
      <c r="B42" t="str" s="5">
        <v>Basin bottle trap</v>
      </c>
      <c r="C42" t="str" s="5">
        <v>no.</v>
      </c>
      <c r="D42" s="6">
        <f>IF(COUNT(Measurements!H45:H45)&lt;&gt;ROWS(Measurements!H45:H45),"",SUMIF(Measurements!A$6:A$70,A42,Measurements!H$6:H$70))</f>
        <v>2</v>
      </c>
      <c r="E42" t="str" s="5">
        <v>Indicative specification; brand/model, accessories and installation scope to be confirmed.</v>
      </c>
      <c r="F42" t="str" s="11">
        <v/>
      </c>
      <c r="G42" t="str" s="6">
        <f>IF(AND(ISNUMBER(D42),ISNUMBER(F42)),IF(OR(D42&lt;0,F42&lt;0),NA(),ROUND(D42*F42,2)),"")</f>
        <v/>
      </c>
    </row>
    <row r="43" ht="39" customHeight="1">
      <c r="A43" t="str" s="5">
        <v>F11</v>
      </c>
      <c r="B43" t="str" s="5">
        <v>Sink trap</v>
      </c>
      <c r="C43" t="str" s="5">
        <v>no.</v>
      </c>
      <c r="D43" s="6">
        <f>IF(COUNT(Measurements!H46:H46)&lt;&gt;ROWS(Measurements!H46:H46),"",SUMIF(Measurements!A$6:A$70,A43,Measurements!H$6:H$70))</f>
        <v>1</v>
      </c>
      <c r="E43" t="str" s="5">
        <v>Indicative specification; brand/model, accessories and installation scope to be confirmed.</v>
      </c>
      <c r="F43" t="str" s="11">
        <v/>
      </c>
      <c r="G43" t="str" s="6">
        <f>IF(AND(ISNUMBER(D43),ISNUMBER(F43)),IF(OR(D43&lt;0,F43&lt;0),NA(),ROUND(D43*F43,2)),"")</f>
        <v/>
      </c>
    </row>
    <row r="44" ht="39" customHeight="1">
      <c r="A44" t="str" s="5">
        <v>F12</v>
      </c>
      <c r="B44" t="str" s="5">
        <v>CP angle valve, connection size per fixture</v>
      </c>
      <c r="C44" t="str" s="5">
        <v>no.</v>
      </c>
      <c r="D44" s="6">
        <f>IF(COUNT(Measurements!H47:H47)&lt;&gt;ROWS(Measurements!H47:H47),"",SUMIF(Measurements!A$6:A$70,A44,Measurements!H$6:H$70))</f>
        <v>10</v>
      </c>
      <c r="E44" t="str" s="5">
        <v>Indicative specification; brand/model, accessories and installation scope to be confirmed.</v>
      </c>
      <c r="F44" t="str" s="11">
        <v/>
      </c>
      <c r="G44" t="str" s="6">
        <f>IF(AND(ISNUMBER(D44),ISNUMBER(F44)),IF(OR(D44&lt;0,F44&lt;0),NA(),ROUND(D44*F44,2)),"")</f>
        <v/>
      </c>
    </row>
    <row r="45" ht="39" customHeight="1">
      <c r="A45" t="str" s="5">
        <v>F13</v>
      </c>
      <c r="B45" t="str" s="5">
        <v>20 mm isolation valve</v>
      </c>
      <c r="C45" t="str" s="5">
        <v>no.</v>
      </c>
      <c r="D45" s="6">
        <f>IF(COUNT(Measurements!H48:H48)&lt;&gt;ROWS(Measurements!H48:H48),"",SUMIF(Measurements!A$6:A$70,A45,Measurements!H$6:H$70))</f>
        <v>3</v>
      </c>
      <c r="E45" t="str" s="5">
        <v>Indicative specification; brand/model, accessories and installation scope to be confirmed.</v>
      </c>
      <c r="F45" t="str" s="11">
        <v/>
      </c>
      <c r="G45" t="str" s="6">
        <f>IF(AND(ISNUMBER(D45),ISNUMBER(F45)),IF(OR(D45&lt;0,F45&lt;0),NA(),ROUND(D45*F45,2)),"")</f>
        <v/>
      </c>
    </row>
    <row r="46" ht="39" customHeight="1">
      <c r="A46" t="str" s="5">
        <v>F14</v>
      </c>
      <c r="B46" t="str" s="5">
        <v>25 mm main isolation valve</v>
      </c>
      <c r="C46" t="str" s="5">
        <v>no.</v>
      </c>
      <c r="D46" s="6">
        <f>IF(COUNT(Measurements!H49:H49)&lt;&gt;ROWS(Measurements!H49:H49),"",SUMIF(Measurements!A$6:A$70,A46,Measurements!H$6:H$70))</f>
        <v>1</v>
      </c>
      <c r="E46" t="str" s="5">
        <v>Indicative specification; brand/model, accessories and installation scope to be confirmed.</v>
      </c>
      <c r="F46" t="str" s="11">
        <v/>
      </c>
      <c r="G46" t="str" s="6">
        <f>IF(AND(ISNUMBER(D46),ISNUMBER(F46)),IF(OR(D46&lt;0,F46&lt;0),NA(),ROUND(D46*F46,2)),"")</f>
        <v/>
      </c>
    </row>
    <row r="47" ht="39" customHeight="1">
      <c r="A47" t="str" s="5">
        <v>F15</v>
      </c>
      <c r="B47" t="str" s="5">
        <v>32 mm delivery isolation valve</v>
      </c>
      <c r="C47" t="str" s="5">
        <v>no.</v>
      </c>
      <c r="D47" s="6">
        <f>IF(COUNT(Measurements!H50:H50)&lt;&gt;ROWS(Measurements!H50:H50),"",SUMIF(Measurements!A$6:A$70,A47,Measurements!H$6:H$70))</f>
        <v>2</v>
      </c>
      <c r="E47" t="str" s="5">
        <v>Indicative specification; brand/model, accessories and installation scope to be confirmed.</v>
      </c>
      <c r="F47" t="str" s="11">
        <v/>
      </c>
      <c r="G47" t="str" s="6">
        <f>IF(AND(ISNUMBER(D47),ISNUMBER(F47)),IF(OR(D47&lt;0,F47&lt;0),NA(),ROUND(D47*F47,2)),"")</f>
        <v/>
      </c>
    </row>
    <row r="48" ht="39" customHeight="1">
      <c r="A48" t="str" s="5">
        <v>F16</v>
      </c>
      <c r="B48" t="str" s="5">
        <v>32 mm non-return valve</v>
      </c>
      <c r="C48" t="str" s="5">
        <v>no.</v>
      </c>
      <c r="D48" s="6">
        <f>IF(COUNT(Measurements!H51:H51)&lt;&gt;ROWS(Measurements!H51:H51),"",SUMIF(Measurements!A$6:A$70,A48,Measurements!H$6:H$70))</f>
        <v>1</v>
      </c>
      <c r="E48" t="str" s="5">
        <v>Indicative specification; brand/model, accessories and installation scope to be confirmed.</v>
      </c>
      <c r="F48" t="str" s="11">
        <v/>
      </c>
      <c r="G48" t="str" s="6">
        <f>IF(AND(ISNUMBER(D48),ISNUMBER(F48)),IF(OR(D48&lt;0,F48&lt;0),NA(),ROUND(D48*F48,2)),"")</f>
        <v/>
      </c>
    </row>
    <row r="49" ht="39" customHeight="1">
      <c r="A49" t="str" s="5">
        <v>F17</v>
      </c>
      <c r="B49" t="str" s="5">
        <v>32 mm tank float valve</v>
      </c>
      <c r="C49" t="str" s="5">
        <v>no.</v>
      </c>
      <c r="D49" s="6">
        <f>IF(COUNT(Measurements!H52:H52)&lt;&gt;ROWS(Measurements!H52:H52),"",SUMIF(Measurements!A$6:A$70,A49,Measurements!H$6:H$70))</f>
        <v>1</v>
      </c>
      <c r="E49" t="str" s="5">
        <v>Indicative specification; brand/model, accessories and installation scope to be confirmed.</v>
      </c>
      <c r="F49" t="str" s="11">
        <v/>
      </c>
      <c r="G49" t="str" s="6">
        <f>IF(AND(ISNUMBER(D49),ISNUMBER(F49)),IF(OR(D49&lt;0,F49&lt;0),NA(),ROUND(D49*F49,2)),"")</f>
        <v/>
      </c>
    </row>
    <row r="50" ht="39" customHeight="1">
      <c r="A50" t="str" s="5">
        <v>F18</v>
      </c>
      <c r="B50" t="str" s="5">
        <v>32 mm service union</v>
      </c>
      <c r="C50" t="str" s="5">
        <v>no.</v>
      </c>
      <c r="D50" s="6">
        <f>IF(COUNT(Measurements!H53:H53)&lt;&gt;ROWS(Measurements!H53:H53),"",SUMIF(Measurements!A$6:A$70,A50,Measurements!H$6:H$70))</f>
        <v>2</v>
      </c>
      <c r="E50" t="str" s="5">
        <v>Indicative specification; brand/model, accessories and installation scope to be confirmed.</v>
      </c>
      <c r="F50" t="str" s="11">
        <v/>
      </c>
      <c r="G50" t="str" s="6">
        <f>IF(AND(ISNUMBER(D50),ISNUMBER(F50)),IF(OR(D50&lt;0,F50&lt;0),NA(),ROUND(D50*F50,2)),"")</f>
        <v/>
      </c>
    </row>
    <row r="51" ht="39" customHeight="1">
      <c r="A51" t="str" s="5">
        <v>F19</v>
      </c>
      <c r="B51" t="str" s="5">
        <v>25 mm scour valve</v>
      </c>
      <c r="C51" t="str" s="5">
        <v>no.</v>
      </c>
      <c r="D51" s="6">
        <f>IF(COUNT(Measurements!H54:H54)&lt;&gt;ROWS(Measurements!H54:H54),"",SUMIF(Measurements!A$6:A$70,A51,Measurements!H$6:H$70))</f>
        <v>1</v>
      </c>
      <c r="E51" t="str" s="5">
        <v>Indicative specification; brand/model, accessories and installation scope to be confirmed.</v>
      </c>
      <c r="F51" t="str" s="11">
        <v/>
      </c>
      <c r="G51" t="str" s="6">
        <f>IF(AND(ISNUMBER(D51),ISNUMBER(F51)),IF(OR(D51&lt;0,F51&lt;0),NA(),ROUND(D51*F51,2)),"")</f>
        <v/>
      </c>
    </row>
    <row r="52" ht="39" customHeight="1">
      <c r="A52" t="str" s="9">
        <v>Fixtures and valves subtotal</v>
      </c>
      <c r="B52" t="str" s="9">
        <v/>
      </c>
      <c r="C52" t="str" s="9">
        <v/>
      </c>
      <c r="D52" t="str" s="9">
        <v/>
      </c>
      <c r="E52" t="str" s="9">
        <v/>
      </c>
      <c r="F52" t="str" s="9">
        <v/>
      </c>
      <c r="G52" t="str" s="12">
        <f>IF(COUNT(G33:G51)&lt;&gt;ROWS(G33:G51),"",SUM(G33:G51))</f>
        <v/>
      </c>
    </row>
    <row r="53" ht="24" customHeight="1"/>
    <row r="54" ht="24" customHeight="1">
      <c r="A54" t="str" s="9">
        <v>External works</v>
      </c>
    </row>
    <row r="55" ht="39" customHeight="1">
      <c r="A55" t="str" s="5">
        <v>E01</v>
      </c>
      <c r="B55" t="str" s="5">
        <v>110 mm OD underground drain, approved underground grade</v>
      </c>
      <c r="C55" t="str" s="5">
        <v>m</v>
      </c>
      <c r="D55" s="6">
        <f>IF(COUNT(Measurements!H55:H56)&lt;&gt;ROWS(Measurements!H55:H56),"",SUMIF(Measurements!A$6:A$70,A55,Measurements!H$6:H$70))</f>
        <v>12</v>
      </c>
      <c r="E55" t="str" s="5">
        <v>Pipe with jointing only; bedding, excavation and backfill separate. Sewer beyond IC2 excluded.</v>
      </c>
      <c r="F55" t="str" s="11">
        <v/>
      </c>
      <c r="G55" t="str" s="6">
        <f>IF(AND(ISNUMBER(D55),ISNUMBER(F55)),IF(OR(D55&lt;0,F55&lt;0),NA(),ROUND(D55*F55,2)),"")</f>
        <v/>
      </c>
    </row>
    <row r="56" ht="39" customHeight="1">
      <c r="A56" t="str" s="5">
        <v>E02</v>
      </c>
      <c r="B56" t="str" s="5">
        <v>Inspection chamber complete, size/depth/cover to be specified</v>
      </c>
      <c r="C56" t="str" s="5">
        <v>no.</v>
      </c>
      <c r="D56" s="6">
        <f>IF(COUNT(Measurements!H57:H57)&lt;&gt;ROWS(Measurements!H57:H57),"",SUMIF(Measurements!A$6:A$70,A56,Measurements!H$6:H$70))</f>
        <v>2</v>
      </c>
      <c r="E56" t="str" s="5">
        <v>Provisional count only. Separate rows by chamber size/depth after design.</v>
      </c>
      <c r="F56" t="str" s="11">
        <v/>
      </c>
      <c r="G56" t="str" s="6">
        <f>IF(AND(ISNUMBER(D56),ISNUMBER(F56)),IF(OR(D56&lt;0,F56&lt;0),NA(),ROUND(D56*F56,2)),"")</f>
        <v/>
      </c>
    </row>
    <row r="57" ht="39" customHeight="1">
      <c r="A57" t="str" s="5">
        <v>E03</v>
      </c>
      <c r="B57" t="str" s="5">
        <v>Drain trench excavation by depth/soil category</v>
      </c>
      <c r="C57" t="str" s="5">
        <v>m³</v>
      </c>
      <c r="D57" t="str" s="6">
        <f>IF(COUNT(Measurements!H58:H58)&lt;&gt;ROWS(Measurements!H58:H58),"",SUMIF(Measurements!A$6:A$70,A57,Measurements!H$6:H$70))</f>
        <v/>
      </c>
      <c r="E57" t="str" s="5">
        <v>Missing drawing: quantity and rate intentionally blank. Not included in a complete house estimate.</v>
      </c>
      <c r="F57" t="str" s="11">
        <v/>
      </c>
      <c r="G57" t="str" s="6">
        <f>IF(AND(ISNUMBER(D57),ISNUMBER(F57)),IF(OR(D57&lt;0,F57&lt;0),NA(),ROUND(D57*F57,2)),"")</f>
        <v/>
      </c>
    </row>
    <row r="58" ht="39" customHeight="1">
      <c r="A58" t="str" s="5">
        <v>E04</v>
      </c>
      <c r="B58" t="str" s="5">
        <v>Drain bedding to approved section</v>
      </c>
      <c r="C58" t="str" s="5">
        <v>m³</v>
      </c>
      <c r="D58" t="str" s="6">
        <f>IF(COUNT(Measurements!H59:H59)&lt;&gt;ROWS(Measurements!H59:H59),"",SUMIF(Measurements!A$6:A$70,A58,Measurements!H$6:H$70))</f>
        <v/>
      </c>
      <c r="E58" t="str" s="5">
        <v>Missing drawing: quantity and rate intentionally blank. Not included in a complete house estimate.</v>
      </c>
      <c r="F58" t="str" s="11">
        <v/>
      </c>
      <c r="G58" t="str" s="6">
        <f>IF(AND(ISNUMBER(D58),ISNUMBER(F58)),IF(OR(D58&lt;0,F58&lt;0),NA(),ROUND(D58*F58,2)),"")</f>
        <v/>
      </c>
    </row>
    <row r="59" ht="39" customHeight="1">
      <c r="A59" t="str" s="5">
        <v>E05</v>
      </c>
      <c r="B59" t="str" s="5">
        <v>Selected backfill and compaction</v>
      </c>
      <c r="C59" t="str" s="5">
        <v>m³</v>
      </c>
      <c r="D59" t="str" s="6">
        <f>IF(COUNT(Measurements!H60:H60)&lt;&gt;ROWS(Measurements!H60:H60),"",SUMIF(Measurements!A$6:A$70,A59,Measurements!H$6:H$70))</f>
        <v/>
      </c>
      <c r="E59" t="str" s="5">
        <v>Missing drawing: quantity and rate intentionally blank. Not included in a complete house estimate.</v>
      </c>
      <c r="F59" t="str" s="11">
        <v/>
      </c>
      <c r="G59" t="str" s="6">
        <f>IF(AND(ISNUMBER(D59),ISNUMBER(F59)),IF(OR(D59&lt;0,F59&lt;0),NA(),ROUND(D59*F59,2)),"")</f>
        <v/>
      </c>
    </row>
    <row r="60" ht="39" customHeight="1">
      <c r="A60" t="str" s="5">
        <v>E06</v>
      </c>
      <c r="B60" t="str" s="5">
        <v>Municipal inlet to sump connection, size/material pending</v>
      </c>
      <c r="C60" t="str" s="5">
        <v>m</v>
      </c>
      <c r="D60" t="str" s="6">
        <f>IF(COUNT(Measurements!H61:H61)&lt;&gt;ROWS(Measurements!H61:H61),"",SUMIF(Measurements!A$6:A$70,A60,Measurements!H$6:H$70))</f>
        <v/>
      </c>
      <c r="E60" t="str" s="5">
        <v>Missing drawing: quantity and rate intentionally blank. Not included in a complete house estimate.</v>
      </c>
      <c r="F60" t="str" s="11">
        <v/>
      </c>
      <c r="G60" t="str" s="6">
        <f>IF(AND(ISNUMBER(D60),ISNUMBER(F60)),IF(OR(D60&lt;0,F60&lt;0),NA(),ROUND(D60*F60,2)),"")</f>
        <v/>
      </c>
    </row>
    <row r="61" ht="39" customHeight="1">
      <c r="A61" t="str" s="5">
        <v>E07</v>
      </c>
      <c r="B61" t="str" s="5">
        <v>Sump suction to pump inlet, size/material pending</v>
      </c>
      <c r="C61" t="str" s="5">
        <v>m</v>
      </c>
      <c r="D61" t="str" s="6">
        <f>IF(COUNT(Measurements!H62:H62)&lt;&gt;ROWS(Measurements!H62:H62),"",SUMIF(Measurements!A$6:A$70,A61,Measurements!H$6:H$70))</f>
        <v/>
      </c>
      <c r="E61" t="str" s="5">
        <v>Missing drawing: quantity and rate intentionally blank. Not included in a complete house estimate.</v>
      </c>
      <c r="F61" t="str" s="11">
        <v/>
      </c>
      <c r="G61" t="str" s="6">
        <f>IF(AND(ISNUMBER(D61),ISNUMBER(F61)),IF(OR(D61&lt;0,F61&lt;0),NA(),ROUND(D61*F61,2)),"")</f>
        <v/>
      </c>
    </row>
    <row r="62" ht="39" customHeight="1">
      <c r="A62" t="str" s="9">
        <v>External works subtotal</v>
      </c>
      <c r="B62" t="str" s="9">
        <v/>
      </c>
      <c r="C62" t="str" s="9">
        <v/>
      </c>
      <c r="D62" t="str" s="9">
        <v/>
      </c>
      <c r="E62" t="str" s="9">
        <v/>
      </c>
      <c r="F62" t="str" s="9">
        <v/>
      </c>
      <c r="G62" t="str" s="12">
        <f>IF(COUNT(G55:G61)&lt;&gt;ROWS(G55:G61),"",SUM(G55:G61))</f>
        <v/>
      </c>
    </row>
    <row r="63" ht="24" customHeight="1"/>
    <row r="64" ht="39" customHeight="1">
      <c r="A64" t="str" s="9">
        <v>Testing and reinstatement</v>
      </c>
    </row>
    <row r="65" ht="39" customHeight="1">
      <c r="A65" t="str" s="5">
        <v>T01</v>
      </c>
      <c r="B65" t="str" s="5">
        <v>Whole-system water test, flushing and handover record</v>
      </c>
      <c r="C65" t="str" s="5">
        <v>item</v>
      </c>
      <c r="D65" s="6">
        <f>IF(COUNT(Measurements!H63:H63)&lt;&gt;ROWS(Measurements!H63:H63),"",SUMIF(Measurements!A$6:A$70,A65,Measurements!H$6:H$70))</f>
        <v>1</v>
      </c>
      <c r="E65" t="str" s="5">
        <v>Joint tests already in pipe rates; price additional commissioning scope only.</v>
      </c>
      <c r="F65" t="str" s="11">
        <v/>
      </c>
      <c r="G65" t="str" s="6">
        <f>IF(AND(ISNUMBER(D65),ISNUMBER(F65)),IF(OR(D65&lt;0,F65&lt;0),NA(),ROUND(D65*F65,2)),"")</f>
        <v/>
      </c>
    </row>
    <row r="66" ht="24" customHeight="1">
      <c r="A66" t="str" s="5">
        <v>T02</v>
      </c>
      <c r="B66" t="str" s="5">
        <v>Drain flow/leak checks and handover record</v>
      </c>
      <c r="C66" t="str" s="5">
        <v>item</v>
      </c>
      <c r="D66" s="6">
        <f>IF(COUNT(Measurements!H64:H64)&lt;&gt;ROWS(Measurements!H64:H64),"",SUMIF(Measurements!A$6:A$70,A66,Measurements!H$6:H$70))</f>
        <v>1</v>
      </c>
      <c r="E66" t="str" s="5">
        <v>Agree acceptance procedure and included tests before pricing.</v>
      </c>
      <c r="F66" t="str" s="11">
        <v/>
      </c>
      <c r="G66" t="str" s="6">
        <f>IF(AND(ISNUMBER(D66),ISNUMBER(F66)),IF(OR(D66&lt;0,F66&lt;0),NA(),ROUND(D66*F66,2)),"")</f>
        <v/>
      </c>
    </row>
    <row r="67" ht="39" customHeight="1">
      <c r="A67" t="str" s="5">
        <v>T03</v>
      </c>
      <c r="B67" t="str" s="5">
        <v>Finish/waterproofing reinstatement outside pipe-item scope</v>
      </c>
      <c r="C67" t="str" s="5">
        <v>m²</v>
      </c>
      <c r="D67" t="str" s="6">
        <f>IF(COUNT(Measurements!H65:H65)&lt;&gt;ROWS(Measurements!H65:H65),"",SUMIF(Measurements!A$6:A$70,A67,Measurements!H$6:H$70))</f>
        <v/>
      </c>
      <c r="E67" t="str" s="5">
        <v>Exclude ordinary CPVC chase making good already included in W01/W02.</v>
      </c>
      <c r="F67" t="str" s="11">
        <v/>
      </c>
      <c r="G67" t="str" s="6">
        <f>IF(AND(ISNUMBER(D67),ISNUMBER(F67)),IF(OR(D67&lt;0,F67&lt;0),NA(),ROUND(D67*F67,2)),"")</f>
        <v/>
      </c>
    </row>
    <row r="68" ht="39" customHeight="1">
      <c r="A68" t="str" s="9">
        <v>Testing and reinstatement subtotal</v>
      </c>
      <c r="B68" t="str" s="9">
        <v/>
      </c>
      <c r="C68" t="str" s="9">
        <v/>
      </c>
      <c r="D68" t="str" s="9">
        <v/>
      </c>
      <c r="E68" t="str" s="9">
        <v/>
      </c>
      <c r="F68" t="str" s="9">
        <v/>
      </c>
      <c r="G68" t="str" s="12">
        <f>IF(COUNT(G65:G67)&lt;&gt;ROWS(G65:G67),"",SUM(G65:G67))</f>
        <v/>
      </c>
    </row>
    <row r="69" ht="24" customHeight="1"/>
  </sheetData>
  <mergeCells count="2">
    <mergeCell ref="A4:F4"/>
    <mergeCell ref="A5:F5"/>
  </mergeCells>
  <ignoredErrors>
    <ignoredError numberStoredAsText="1" sqref="A1:G6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70"/>
  <sheetViews>
    <sheetView workbookViewId="0" showGridLines="0">
      <pane ySplit="5" topLeftCell="A6" activePane="bottomLeft" state="frozen"/>
    </sheetView>
  </sheetViews>
  <cols>
    <col min="1" max="1" width="18.83203125" customWidth="1"/>
    <col min="2" max="2" width="24.83203125" customWidth="1"/>
    <col min="3" max="3" width="34.83203125" customWidth="1"/>
    <col min="4" max="4" width="10.83203125" customWidth="1"/>
    <col min="5" max="5" width="12.83203125" customWidth="1"/>
    <col min="6" max="6" width="20.83203125" customWidth="1"/>
    <col min="7" max="7" width="24.83203125" customWidth="1"/>
    <col min="8" max="8" width="14.83203125" customWidth="1"/>
    <col min="9" max="9" width="70.83203125" customWidth="1"/>
  </cols>
  <sheetData>
    <row r="1" ht="27" customHeight="1">
      <c r="A1" t="str" s="4">
        <v>Measurement register — original illustrative G+1 example</v>
      </c>
    </row>
    <row r="2" ht="27" customHeight="1">
      <c r="A2" t="str" s="4">
        <v>Edit E/F and drawing refs after checking routes; H calculates quantity. Assumed does not mean measured.</v>
      </c>
    </row>
    <row r="3" ht="27" customHeight="1">
      <c r="A3" t="str" s="4">
        <v>Reference-only CPVC fitting rows are included in pipe rates and do not enter the priced BOQ.</v>
      </c>
    </row>
    <row r="4" ht="24" customHeight="1"/>
    <row r="5" ht="24" customHeight="1">
      <c r="A5" t="str" s="8">
        <v>Item ID</v>
      </c>
      <c r="B5" t="str" s="8">
        <v>Drawing / segment</v>
      </c>
      <c r="C5" t="str" s="8">
        <v>Location</v>
      </c>
      <c r="D5" t="str" s="8">
        <v>Unit</v>
      </c>
      <c r="E5" t="str" s="8">
        <v>Count</v>
      </c>
      <c r="F5" t="str" s="8">
        <v>Length / factor</v>
      </c>
      <c r="G5" t="str" s="8">
        <v>Evidence status</v>
      </c>
      <c r="H5" t="str" s="8">
        <v>Quantity</v>
      </c>
      <c r="I5" t="str" s="8">
        <v>Derivation</v>
      </c>
    </row>
    <row r="6" ht="24" customHeight="1">
      <c r="A6" t="str" s="5">
        <v>W01</v>
      </c>
      <c r="B6" t="str" s="5">
        <v>P01-W15-C-GF</v>
      </c>
      <c r="C6" t="str" s="5">
        <v>Ground-floor bathroom</v>
      </c>
      <c r="D6" t="str" s="5">
        <v>m</v>
      </c>
      <c r="E6" s="11">
        <v>1</v>
      </c>
      <c r="F6" s="11">
        <v>7</v>
      </c>
      <c r="G6" t="str" s="5">
        <v>Assumed example</v>
      </c>
      <c r="H6" s="6">
        <f>IF(COUNT(E6:F6)&lt;&gt;2,"",IF(OR(E6&lt;0,F6&lt;0),NA(),E6*F6))</f>
        <v>7</v>
      </c>
      <c r="I6" t="str" s="5">
        <v>Cold: WC 2 + basin 2 + shower 2 + geyser inlet 1</v>
      </c>
    </row>
    <row r="7" ht="24" customHeight="1">
      <c r="A7" t="str" s="5">
        <v>W01</v>
      </c>
      <c r="B7" t="str" s="5">
        <v>P01-W15-C-FF</v>
      </c>
      <c r="C7" t="str" s="5">
        <v>First-floor bathroom</v>
      </c>
      <c r="D7" t="str" s="5">
        <v>m</v>
      </c>
      <c r="E7" s="11">
        <v>1</v>
      </c>
      <c r="F7" s="11">
        <v>7</v>
      </c>
      <c r="G7" t="str" s="5">
        <v>Assumed example</v>
      </c>
      <c r="H7" s="6">
        <f>IF(COUNT(E7:F7)&lt;&gt;2,"",IF(OR(E7&lt;0,F7&lt;0),NA(),E7*F7))</f>
        <v>7</v>
      </c>
      <c r="I7" t="str" s="5">
        <v>Cold: WC 2 + basin 2 + shower 2 + geyser inlet 1</v>
      </c>
    </row>
    <row r="8" ht="24" customHeight="1">
      <c r="A8" t="str" s="5">
        <v>W01</v>
      </c>
      <c r="B8" t="str" s="5">
        <v>P01-W15-H-GF</v>
      </c>
      <c r="C8" t="str" s="5">
        <v>Ground-floor bathroom</v>
      </c>
      <c r="D8" t="str" s="5">
        <v>m</v>
      </c>
      <c r="E8" s="11">
        <v>1</v>
      </c>
      <c r="F8" s="11">
        <v>4</v>
      </c>
      <c r="G8" t="str" s="5">
        <v>Assumed example</v>
      </c>
      <c r="H8" s="6">
        <f>IF(COUNT(E8:F8)&lt;&gt;2,"",IF(OR(E8&lt;0,F8&lt;0),NA(),E8*F8))</f>
        <v>4</v>
      </c>
      <c r="I8" t="str" s="5">
        <v>Hot: geyser to shower 2 + basin 2</v>
      </c>
    </row>
    <row r="9" ht="24" customHeight="1">
      <c r="A9" t="str" s="5">
        <v>W01</v>
      </c>
      <c r="B9" t="str" s="5">
        <v>P01-W15-H-FF</v>
      </c>
      <c r="C9" t="str" s="5">
        <v>First-floor bathroom</v>
      </c>
      <c r="D9" t="str" s="5">
        <v>m</v>
      </c>
      <c r="E9" s="11">
        <v>1</v>
      </c>
      <c r="F9" s="11">
        <v>4</v>
      </c>
      <c r="G9" t="str" s="5">
        <v>Assumed example</v>
      </c>
      <c r="H9" s="6">
        <f>IF(COUNT(E9:F9)&lt;&gt;2,"",IF(OR(E9&lt;0,F9&lt;0),NA(),E9*F9))</f>
        <v>4</v>
      </c>
      <c r="I9" t="str" s="5">
        <v>Hot: geyser to shower 2 + basin 2</v>
      </c>
    </row>
    <row r="10" ht="24" customHeight="1">
      <c r="A10" t="str" s="5">
        <v>W01</v>
      </c>
      <c r="B10" t="str" s="5">
        <v>P01-K15</v>
      </c>
      <c r="C10" t="str" s="5">
        <v>Ground-floor kitchen</v>
      </c>
      <c r="D10" t="str" s="5">
        <v>m</v>
      </c>
      <c r="E10" s="11">
        <v>1</v>
      </c>
      <c r="F10" s="11">
        <v>3</v>
      </c>
      <c r="G10" t="str" s="5">
        <v>Assumed example</v>
      </c>
      <c r="H10" s="6">
        <f>IF(COUNT(E10:F10)&lt;&gt;2,"",IF(OR(E10&lt;0,F10&lt;0),NA(),E10*F10))</f>
        <v>3</v>
      </c>
      <c r="I10" t="str" s="5">
        <v>2 m horizontal + 1 m drop</v>
      </c>
    </row>
    <row r="11" ht="24" customHeight="1">
      <c r="A11" t="str" s="5">
        <v>W02</v>
      </c>
      <c r="B11" t="str" s="5">
        <v>P01-W20-GF</v>
      </c>
      <c r="C11" t="str" s="5">
        <v>Ground-floor bathroom</v>
      </c>
      <c r="D11" t="str" s="5">
        <v>m</v>
      </c>
      <c r="E11" s="11">
        <v>1</v>
      </c>
      <c r="F11" s="11">
        <v>6</v>
      </c>
      <c r="G11" t="str" s="5">
        <v>Assumed example</v>
      </c>
      <c r="H11" s="6">
        <f>IF(COUNT(E11:F11)&lt;&gt;2,"",IF(OR(E11&lt;0,F11&lt;0),NA(),E11*F11))</f>
        <v>6</v>
      </c>
      <c r="I11" t="str" s="5">
        <v>4 m horizontal + 2 m vertical</v>
      </c>
    </row>
    <row r="12" ht="24" customHeight="1">
      <c r="A12" t="str" s="5">
        <v>W02</v>
      </c>
      <c r="B12" t="str" s="5">
        <v>P01-W20-FF</v>
      </c>
      <c r="C12" t="str" s="5">
        <v>First-floor bathroom</v>
      </c>
      <c r="D12" t="str" s="5">
        <v>m</v>
      </c>
      <c r="E12" s="11">
        <v>1</v>
      </c>
      <c r="F12" s="11">
        <v>6</v>
      </c>
      <c r="G12" t="str" s="5">
        <v>Assumed example</v>
      </c>
      <c r="H12" s="6">
        <f>IF(COUNT(E12:F12)&lt;&gt;2,"",IF(OR(E12&lt;0,F12&lt;0),NA(),E12*F12))</f>
        <v>6</v>
      </c>
      <c r="I12" t="str" s="5">
        <v>4 m horizontal + 2 m vertical</v>
      </c>
    </row>
    <row r="13" ht="24" customHeight="1">
      <c r="A13" t="str" s="5">
        <v>W02</v>
      </c>
      <c r="B13" t="str" s="5">
        <v>P01-K20</v>
      </c>
      <c r="C13" t="str" s="5">
        <v>Ground-floor kitchen</v>
      </c>
      <c r="D13" t="str" s="5">
        <v>m</v>
      </c>
      <c r="E13" s="11">
        <v>1</v>
      </c>
      <c r="F13" s="11">
        <v>4</v>
      </c>
      <c r="G13" t="str" s="5">
        <v>Assumed example</v>
      </c>
      <c r="H13" s="6">
        <f>IF(COUNT(E13:F13)&lt;&gt;2,"",IF(OR(E13&lt;0,F13&lt;0),NA(),E13*F13))</f>
        <v>4</v>
      </c>
      <c r="I13" t="str" s="5">
        <v>3 m horizontal + 1 m vertical</v>
      </c>
    </row>
    <row r="14" ht="24" customHeight="1">
      <c r="A14" t="str" s="5">
        <v>W03</v>
      </c>
      <c r="B14" t="str" s="5">
        <v>P02-DOWN</v>
      </c>
      <c r="C14" t="str" s="5">
        <v>Tank to distribution</v>
      </c>
      <c r="D14" t="str" s="5">
        <v>m</v>
      </c>
      <c r="E14" s="11">
        <v>1</v>
      </c>
      <c r="F14" s="11">
        <v>8</v>
      </c>
      <c r="G14" t="str" s="5">
        <v>Assumed example</v>
      </c>
      <c r="H14" s="6">
        <f>IF(COUNT(E14:F14)&lt;&gt;2,"",IF(OR(E14&lt;0,F14&lt;0),NA(),E14*F14))</f>
        <v>8</v>
      </c>
      <c r="I14" t="str" s="5">
        <v>6 m vertical + 2 m offsets</v>
      </c>
    </row>
    <row r="15" ht="24" customHeight="1">
      <c r="A15" t="str" s="5">
        <v>W04</v>
      </c>
      <c r="B15" t="str" s="5">
        <v>P02-RISE</v>
      </c>
      <c r="C15" t="str" s="5">
        <v>Pump outlet to overhead tank</v>
      </c>
      <c r="D15" t="str" s="5">
        <v>m</v>
      </c>
      <c r="E15" s="11">
        <v>1</v>
      </c>
      <c r="F15" s="11">
        <v>12</v>
      </c>
      <c r="G15" t="str" s="5">
        <v>Assumed example</v>
      </c>
      <c r="H15" s="6">
        <f>IF(COUNT(E15:F15)&lt;&gt;2,"",IF(OR(E15&lt;0,F15&lt;0),NA(),E15*F15))</f>
        <v>12</v>
      </c>
      <c r="I15" t="str" s="5">
        <v>8 m vertical + 4 m horizontal</v>
      </c>
    </row>
    <row r="16" ht="24" customHeight="1">
      <c r="A16" t="str" s="5">
        <v>W05</v>
      </c>
      <c r="B16" t="str" s="5">
        <v>P02-OV</v>
      </c>
      <c r="C16" t="str" s="5">
        <v>Overhead tank</v>
      </c>
      <c r="D16" t="str" s="5">
        <v>m</v>
      </c>
      <c r="E16" s="11">
        <v>1</v>
      </c>
      <c r="F16" s="11">
        <v>4</v>
      </c>
      <c r="G16" t="str" s="5">
        <v>Assumed example</v>
      </c>
      <c r="H16" s="6">
        <f>IF(COUNT(E16:F16)&lt;&gt;2,"",IF(OR(E16&lt;0,F16&lt;0),NA(),E16*F16))</f>
        <v>4</v>
      </c>
      <c r="I16" t="str" s="5">
        <v>1 m stub + 3 m route to safe discharge</v>
      </c>
    </row>
    <row r="17" ht="24" customHeight="1">
      <c r="A17" t="str" s="5">
        <v>W06</v>
      </c>
      <c r="B17" t="str" s="5">
        <v>P02-SC</v>
      </c>
      <c r="C17" t="str" s="5">
        <v>Overhead tank</v>
      </c>
      <c r="D17" t="str" s="5">
        <v>m</v>
      </c>
      <c r="E17" s="11">
        <v>1</v>
      </c>
      <c r="F17" s="11">
        <v>2</v>
      </c>
      <c r="G17" t="str" s="5">
        <v>Assumed example</v>
      </c>
      <c r="H17" s="6">
        <f>IF(COUNT(E17:F17)&lt;&gt;2,"",IF(OR(E17&lt;0,F17&lt;0),NA(),E17*F17))</f>
        <v>2</v>
      </c>
      <c r="I17" t="str" s="5">
        <v>1 m stub + 1 m route</v>
      </c>
    </row>
    <row r="18" ht="24" customHeight="1">
      <c r="A18" t="str" s="5">
        <v>D01</v>
      </c>
      <c r="B18" t="str" s="5">
        <v>P01-D50-GF</v>
      </c>
      <c r="C18" t="str" s="5">
        <v>Ground-floor bathroom</v>
      </c>
      <c r="D18" t="str" s="5">
        <v>m</v>
      </c>
      <c r="E18" s="11">
        <v>1</v>
      </c>
      <c r="F18" s="11">
        <v>4</v>
      </c>
      <c r="G18" t="str" s="5">
        <v>Assumed example</v>
      </c>
      <c r="H18" s="6">
        <f>IF(COUNT(E18:F18)&lt;&gt;2,"",IF(OR(E18&lt;0,F18&lt;0),NA(),E18*F18))</f>
        <v>4</v>
      </c>
      <c r="I18" t="str" s="5">
        <v>Basin 1.5 m + shower waste to floor trap 2.5 m</v>
      </c>
    </row>
    <row r="19" ht="24" customHeight="1">
      <c r="A19" t="str" s="5">
        <v>D01</v>
      </c>
      <c r="B19" t="str" s="5">
        <v>P01-D50-FF</v>
      </c>
      <c r="C19" t="str" s="5">
        <v>First-floor bathroom</v>
      </c>
      <c r="D19" t="str" s="5">
        <v>m</v>
      </c>
      <c r="E19" s="11">
        <v>1</v>
      </c>
      <c r="F19" s="11">
        <v>4</v>
      </c>
      <c r="G19" t="str" s="5">
        <v>Assumed example</v>
      </c>
      <c r="H19" s="6">
        <f>IF(COUNT(E19:F19)&lt;&gt;2,"",IF(OR(E19&lt;0,F19&lt;0),NA(),E19*F19))</f>
        <v>4</v>
      </c>
      <c r="I19" t="str" s="5">
        <v>Basin 1.5 m + shower waste to floor trap 2.5 m</v>
      </c>
    </row>
    <row r="20" ht="24" customHeight="1">
      <c r="A20" t="str" s="5">
        <v>D01</v>
      </c>
      <c r="B20" t="str" s="5">
        <v>P01-K50</v>
      </c>
      <c r="C20" t="str" s="5">
        <v>Kitchen sink</v>
      </c>
      <c r="D20" t="str" s="5">
        <v>m</v>
      </c>
      <c r="E20" s="11">
        <v>1</v>
      </c>
      <c r="F20" s="11">
        <v>3</v>
      </c>
      <c r="G20" t="str" s="5">
        <v>Assumed example</v>
      </c>
      <c r="H20" s="6">
        <f>IF(COUNT(E20:F20)&lt;&gt;2,"",IF(OR(E20&lt;0,F20&lt;0),NA(),E20*F20))</f>
        <v>3</v>
      </c>
      <c r="I20" t="str" s="5">
        <v>2 m horizontal + 1 m vertical</v>
      </c>
    </row>
    <row r="21" ht="24" customHeight="1">
      <c r="A21" t="str" s="5">
        <v>D02</v>
      </c>
      <c r="B21" t="str" s="5">
        <v>P01-D75-GF</v>
      </c>
      <c r="C21" t="str" s="5">
        <v>Ground-floor bathroom</v>
      </c>
      <c r="D21" t="str" s="5">
        <v>m</v>
      </c>
      <c r="E21" s="11">
        <v>1</v>
      </c>
      <c r="F21" s="11">
        <v>3</v>
      </c>
      <c r="G21" t="str" s="5">
        <v>Assumed example</v>
      </c>
      <c r="H21" s="6">
        <f>IF(COUNT(E21:F21)&lt;&gt;2,"",IF(OR(E21&lt;0,F21&lt;0),NA(),E21*F21))</f>
        <v>3</v>
      </c>
      <c r="I21" t="str" s="5">
        <v>Floor-trap outlet route: 2 m + 1 m</v>
      </c>
    </row>
    <row r="22" ht="24" customHeight="1">
      <c r="A22" t="str" s="5">
        <v>D02</v>
      </c>
      <c r="B22" t="str" s="5">
        <v>P01-D75-FF</v>
      </c>
      <c r="C22" t="str" s="5">
        <v>First-floor bathroom</v>
      </c>
      <c r="D22" t="str" s="5">
        <v>m</v>
      </c>
      <c r="E22" s="11">
        <v>1</v>
      </c>
      <c r="F22" s="11">
        <v>3</v>
      </c>
      <c r="G22" t="str" s="5">
        <v>Assumed example</v>
      </c>
      <c r="H22" s="6">
        <f>IF(COUNT(E22:F22)&lt;&gt;2,"",IF(OR(E22&lt;0,F22&lt;0),NA(),E22*F22))</f>
        <v>3</v>
      </c>
      <c r="I22" t="str" s="5">
        <v>Floor-trap outlet route: 2 m + 1 m</v>
      </c>
    </row>
    <row r="23" ht="24" customHeight="1">
      <c r="A23" t="str" s="5">
        <v>D02</v>
      </c>
      <c r="B23" t="str" s="5">
        <v>P02-WS</v>
      </c>
      <c r="C23" t="str" s="5">
        <v>Shared waste stack</v>
      </c>
      <c r="D23" t="str" s="5">
        <v>m</v>
      </c>
      <c r="E23" s="11">
        <v>1</v>
      </c>
      <c r="F23" s="11">
        <v>8</v>
      </c>
      <c r="G23" t="str" s="5">
        <v>Assumed example</v>
      </c>
      <c r="H23" s="6">
        <f>IF(COUNT(E23:F23)&lt;&gt;2,"",IF(OR(E23&lt;0,F23&lt;0),NA(),E23*F23))</f>
        <v>8</v>
      </c>
      <c r="I23" t="str" s="5">
        <v>6 m vertical + 2 m offsets</v>
      </c>
    </row>
    <row r="24" ht="24" customHeight="1">
      <c r="A24" t="str" s="5">
        <v>D03</v>
      </c>
      <c r="B24" t="str" s="5">
        <v>P01-D110-GF</v>
      </c>
      <c r="C24" t="str" s="5">
        <v>Ground-floor bathroom</v>
      </c>
      <c r="D24" t="str" s="5">
        <v>m</v>
      </c>
      <c r="E24" s="11">
        <v>1</v>
      </c>
      <c r="F24" s="11">
        <v>2</v>
      </c>
      <c r="G24" t="str" s="5">
        <v>Assumed example</v>
      </c>
      <c r="H24" s="6">
        <f>IF(COUNT(E24:F24)&lt;&gt;2,"",IF(OR(E24&lt;0,F24&lt;0),NA(),E24*F24))</f>
        <v>2</v>
      </c>
      <c r="I24" t="str" s="5">
        <v>WC outlet route: 1.5 m + 0.5 m</v>
      </c>
    </row>
    <row r="25" ht="24" customHeight="1">
      <c r="A25" t="str" s="5">
        <v>D03</v>
      </c>
      <c r="B25" t="str" s="5">
        <v>P01-D110-FF</v>
      </c>
      <c r="C25" t="str" s="5">
        <v>First-floor bathroom</v>
      </c>
      <c r="D25" t="str" s="5">
        <v>m</v>
      </c>
      <c r="E25" s="11">
        <v>1</v>
      </c>
      <c r="F25" s="11">
        <v>2</v>
      </c>
      <c r="G25" t="str" s="5">
        <v>Assumed example</v>
      </c>
      <c r="H25" s="6">
        <f>IF(COUNT(E25:F25)&lt;&gt;2,"",IF(OR(E25&lt;0,F25&lt;0),NA(),E25*F25))</f>
        <v>2</v>
      </c>
      <c r="I25" t="str" s="5">
        <v>WC outlet route: 1.5 m + 0.5 m</v>
      </c>
    </row>
    <row r="26" ht="24" customHeight="1">
      <c r="A26" t="str" s="5">
        <v>D03</v>
      </c>
      <c r="B26" t="str" s="5">
        <v>P02-SS</v>
      </c>
      <c r="C26" t="str" s="5">
        <v>Shared soil stack</v>
      </c>
      <c r="D26" t="str" s="5">
        <v>m</v>
      </c>
      <c r="E26" s="11">
        <v>1</v>
      </c>
      <c r="F26" s="11">
        <v>7</v>
      </c>
      <c r="G26" t="str" s="5">
        <v>Assumed example</v>
      </c>
      <c r="H26" s="6">
        <f>IF(COUNT(E26:F26)&lt;&gt;2,"",IF(OR(E26&lt;0,F26&lt;0),NA(),E26*F26))</f>
        <v>7</v>
      </c>
      <c r="I26" t="str" s="5">
        <v>6 m vertical + 1 m offset</v>
      </c>
    </row>
    <row r="27" ht="24" customHeight="1">
      <c r="A27" t="str" s="5">
        <v>D04</v>
      </c>
      <c r="B27" t="str" s="5">
        <v>P02-VENT</v>
      </c>
      <c r="C27" t="str" s="5">
        <v>Vent continuation</v>
      </c>
      <c r="D27" t="str" s="5">
        <v>m</v>
      </c>
      <c r="E27" s="11">
        <v>1</v>
      </c>
      <c r="F27" s="11">
        <v>4</v>
      </c>
      <c r="G27" t="str" s="5">
        <v>Assumed example</v>
      </c>
      <c r="H27" s="6">
        <f>IF(COUNT(E27:F27)&lt;&gt;2,"",IF(OR(E27&lt;0,F27&lt;0),NA(),E27*F27))</f>
        <v>4</v>
      </c>
      <c r="I27" t="str" s="5">
        <v>2 m rise + 2 m offset</v>
      </c>
    </row>
    <row r="28" ht="24" customHeight="1">
      <c r="A28" t="str" s="5">
        <v>D05</v>
      </c>
      <c r="B28" t="str" s="5">
        <v>P03-D</v>
      </c>
      <c r="C28" t="str" s="5">
        <v>G+1 house</v>
      </c>
      <c r="D28" t="str" s="5">
        <v>no.</v>
      </c>
      <c r="E28" s="11">
        <v>4</v>
      </c>
      <c r="F28" s="11">
        <v>1</v>
      </c>
      <c r="G28" t="str" s="5">
        <v>Assumed example</v>
      </c>
      <c r="H28" s="6">
        <f>IF(COUNT(E28:F28)&lt;&gt;2,"",IF(OR(E28&lt;0,F28&lt;0),NA(),E28*F28))</f>
        <v>4</v>
      </c>
      <c r="I28" t="str" s="5">
        <v>2 WC route bends + 2 stack/base bends</v>
      </c>
    </row>
    <row r="29" ht="24" customHeight="1">
      <c r="A29" t="str" s="5">
        <v>D06</v>
      </c>
      <c r="B29" t="str" s="5">
        <v>P03-D</v>
      </c>
      <c r="C29" t="str" s="5">
        <v>G+1 house</v>
      </c>
      <c r="D29" t="str" s="5">
        <v>no.</v>
      </c>
      <c r="E29" s="11">
        <v>2</v>
      </c>
      <c r="F29" s="11">
        <v>1</v>
      </c>
      <c r="G29" t="str" s="5">
        <v>Assumed example</v>
      </c>
      <c r="H29" s="6">
        <f>IF(COUNT(E29:F29)&lt;&gt;2,"",IF(OR(E29&lt;0,F29&lt;0),NA(),E29*F29))</f>
        <v>2</v>
      </c>
      <c r="I29" t="str" s="5">
        <v>1 branch junction per bathroom</v>
      </c>
    </row>
    <row r="30" ht="24" customHeight="1">
      <c r="A30" t="str" s="5">
        <v>D07</v>
      </c>
      <c r="B30" t="str" s="5">
        <v>P03-D</v>
      </c>
      <c r="C30" t="str" s="5">
        <v>G+1 house</v>
      </c>
      <c r="D30" t="str" s="5">
        <v>no.</v>
      </c>
      <c r="E30" s="11">
        <v>6</v>
      </c>
      <c r="F30" s="11">
        <v>1</v>
      </c>
      <c r="G30" t="str" s="5">
        <v>Assumed example</v>
      </c>
      <c r="H30" s="6">
        <f>IF(COUNT(E30:F30)&lt;&gt;2,"",IF(OR(E30&lt;0,F30&lt;0),NA(),E30*F30))</f>
        <v>6</v>
      </c>
      <c r="I30" t="str" s="5">
        <v>2 per bathroom + 2 shared offsets</v>
      </c>
    </row>
    <row r="31" ht="24" customHeight="1">
      <c r="A31" t="str" s="5">
        <v>D08</v>
      </c>
      <c r="B31" t="str" s="5">
        <v>P03-D</v>
      </c>
      <c r="C31" t="str" s="5">
        <v>G+1 house</v>
      </c>
      <c r="D31" t="str" s="5">
        <v>no.</v>
      </c>
      <c r="E31" s="11">
        <v>2</v>
      </c>
      <c r="F31" s="11">
        <v>1</v>
      </c>
      <c r="G31" t="str" s="5">
        <v>Assumed example</v>
      </c>
      <c r="H31" s="6">
        <f>IF(COUNT(E31:F31)&lt;&gt;2,"",IF(OR(E31&lt;0,F31&lt;0),NA(),E31*F31))</f>
        <v>2</v>
      </c>
      <c r="I31" t="str" s="5">
        <v>1 waste junction per bathroom</v>
      </c>
    </row>
    <row r="32" ht="24" customHeight="1">
      <c r="A32" t="str" s="5">
        <v>D09</v>
      </c>
      <c r="B32" t="str" s="5">
        <v>P03-D</v>
      </c>
      <c r="C32" t="str" s="5">
        <v>G+1 house</v>
      </c>
      <c r="D32" t="str" s="5">
        <v>no.</v>
      </c>
      <c r="E32" s="11">
        <v>6</v>
      </c>
      <c r="F32" s="11">
        <v>1</v>
      </c>
      <c r="G32" t="str" s="5">
        <v>Assumed example</v>
      </c>
      <c r="H32" s="6">
        <f>IF(COUNT(E32:F32)&lt;&gt;2,"",IF(OR(E32&lt;0,F32&lt;0),NA(),E32*F32))</f>
        <v>6</v>
      </c>
      <c r="I32" t="str" s="5">
        <v>2 per bathroom + 2 kitchen</v>
      </c>
    </row>
    <row r="33" ht="24" customHeight="1">
      <c r="A33" t="str" s="5">
        <v>D10</v>
      </c>
      <c r="B33" t="str" s="5">
        <v>P03-D</v>
      </c>
      <c r="C33" t="str" s="5">
        <v>G+1 house</v>
      </c>
      <c r="D33" t="str" s="5">
        <v>no.</v>
      </c>
      <c r="E33" s="11">
        <v>2</v>
      </c>
      <c r="F33" s="11">
        <v>1</v>
      </c>
      <c r="G33" t="str" s="5">
        <v>Assumed example</v>
      </c>
      <c r="H33" s="6">
        <f>IF(COUNT(E33:F33)&lt;&gt;2,"",IF(OR(E33&lt;0,F33&lt;0),NA(),E33*F33))</f>
        <v>2</v>
      </c>
      <c r="I33" t="str" s="5">
        <v>1 base + 1 accessible branch location</v>
      </c>
    </row>
    <row r="34" ht="24" customHeight="1">
      <c r="A34" t="str" s="5">
        <v>D11</v>
      </c>
      <c r="B34" t="str" s="5">
        <v>P03-D</v>
      </c>
      <c r="C34" t="str" s="5">
        <v>G+1 house</v>
      </c>
      <c r="D34" t="str" s="5">
        <v>no.</v>
      </c>
      <c r="E34" s="11">
        <v>2</v>
      </c>
      <c r="F34" s="11">
        <v>1</v>
      </c>
      <c r="G34" t="str" s="5">
        <v>Assumed example</v>
      </c>
      <c r="H34" s="6">
        <f>IF(COUNT(E34:F34)&lt;&gt;2,"",IF(OR(E34&lt;0,F34&lt;0),NA(),E34*F34))</f>
        <v>2</v>
      </c>
      <c r="I34" t="str" s="5">
        <v>1 per floor</v>
      </c>
    </row>
    <row r="35" ht="24" customHeight="1">
      <c r="A35" t="str" s="5">
        <v>D12</v>
      </c>
      <c r="B35" t="str" s="5">
        <v>P03-D</v>
      </c>
      <c r="C35" t="str" s="5">
        <v>G+1 house</v>
      </c>
      <c r="D35" t="str" s="5">
        <v>no.</v>
      </c>
      <c r="E35" s="11">
        <v>1</v>
      </c>
      <c r="F35" s="11">
        <v>1</v>
      </c>
      <c r="G35" t="str" s="5">
        <v>Assumed example</v>
      </c>
      <c r="H35" s="6">
        <f>IF(COUNT(E35:F35)&lt;&gt;2,"",IF(OR(E35&lt;0,F35&lt;0),NA(),E35*F35))</f>
        <v>1</v>
      </c>
      <c r="I35" t="str" s="5">
        <v>1 vent termination</v>
      </c>
    </row>
    <row r="36" ht="24" customHeight="1">
      <c r="A36" t="str" s="5">
        <v>F01</v>
      </c>
      <c r="B36" t="str" s="5">
        <v>P03-F</v>
      </c>
      <c r="C36" t="str" s="5">
        <v>G+1 house</v>
      </c>
      <c r="D36" t="str" s="5">
        <v>no.</v>
      </c>
      <c r="E36" s="11">
        <v>2</v>
      </c>
      <c r="F36" s="11">
        <v>1</v>
      </c>
      <c r="G36" t="str" s="5">
        <v>Assumed example</v>
      </c>
      <c r="H36" s="6">
        <f>IF(COUNT(E36:F36)&lt;&gt;2,"",IF(OR(E36&lt;0,F36&lt;0),NA(),E36*F36))</f>
        <v>2</v>
      </c>
      <c r="I36" t="str" s="5">
        <v>1 per bathroom</v>
      </c>
    </row>
    <row r="37" ht="24" customHeight="1">
      <c r="A37" t="str" s="5">
        <v>F02</v>
      </c>
      <c r="B37" t="str" s="5">
        <v>P03-F</v>
      </c>
      <c r="C37" t="str" s="5">
        <v>G+1 house</v>
      </c>
      <c r="D37" t="str" s="5">
        <v>no.</v>
      </c>
      <c r="E37" s="11">
        <v>2</v>
      </c>
      <c r="F37" s="11">
        <v>1</v>
      </c>
      <c r="G37" t="str" s="5">
        <v>Assumed example</v>
      </c>
      <c r="H37" s="6">
        <f>IF(COUNT(E37:F37)&lt;&gt;2,"",IF(OR(E37&lt;0,F37&lt;0),NA(),E37*F37))</f>
        <v>2</v>
      </c>
      <c r="I37" t="str" s="5">
        <v>1 per bathroom; tap and trap separate</v>
      </c>
    </row>
    <row r="38" ht="24" customHeight="1">
      <c r="A38" t="str" s="5">
        <v>F03</v>
      </c>
      <c r="B38" t="str" s="5">
        <v>P03-F</v>
      </c>
      <c r="C38" t="str" s="5">
        <v>G+1 house</v>
      </c>
      <c r="D38" t="str" s="5">
        <v>no.</v>
      </c>
      <c r="E38" s="11">
        <v>1</v>
      </c>
      <c r="F38" s="11">
        <v>1</v>
      </c>
      <c r="G38" t="str" s="5">
        <v>Assumed example</v>
      </c>
      <c r="H38" s="6">
        <f>IF(COUNT(E38:F38)&lt;&gt;2,"",IF(OR(E38&lt;0,F38&lt;0),NA(),E38*F38))</f>
        <v>1</v>
      </c>
      <c r="I38" t="str" s="5">
        <v>1 kitchen; tap and trap separate</v>
      </c>
    </row>
    <row r="39" ht="24" customHeight="1">
      <c r="A39" t="str" s="5">
        <v>F04</v>
      </c>
      <c r="B39" t="str" s="5">
        <v>P03-F</v>
      </c>
      <c r="C39" t="str" s="5">
        <v>G+1 house</v>
      </c>
      <c r="D39" t="str" s="5">
        <v>no.</v>
      </c>
      <c r="E39" s="11">
        <v>2</v>
      </c>
      <c r="F39" s="11">
        <v>1</v>
      </c>
      <c r="G39" t="str" s="5">
        <v>Assumed example</v>
      </c>
      <c r="H39" s="6">
        <f>IF(COUNT(E39:F39)&lt;&gt;2,"",IF(OR(E39&lt;0,F39&lt;0),NA(),E39*F39))</f>
        <v>2</v>
      </c>
      <c r="I39" t="str" s="5">
        <v>1 per bathroom</v>
      </c>
    </row>
    <row r="40" ht="24" customHeight="1">
      <c r="A40" t="str" s="5">
        <v>F05</v>
      </c>
      <c r="B40" t="str" s="5">
        <v>P03-F</v>
      </c>
      <c r="C40" t="str" s="5">
        <v>G+1 house</v>
      </c>
      <c r="D40" t="str" s="5">
        <v>no.</v>
      </c>
      <c r="E40" s="11">
        <v>2</v>
      </c>
      <c r="F40" s="11">
        <v>1</v>
      </c>
      <c r="G40" t="str" s="5">
        <v>Assumed example</v>
      </c>
      <c r="H40" s="6">
        <f>IF(COUNT(E40:F40)&lt;&gt;2,"",IF(OR(E40&lt;0,F40&lt;0),NA(),E40*F40))</f>
        <v>2</v>
      </c>
      <c r="I40" t="str" s="5">
        <v>1 per bathroom</v>
      </c>
    </row>
    <row r="41" ht="24" customHeight="1">
      <c r="A41" t="str" s="5">
        <v>F06</v>
      </c>
      <c r="B41" t="str" s="5">
        <v>P03-F</v>
      </c>
      <c r="C41" t="str" s="5">
        <v>G+1 house</v>
      </c>
      <c r="D41" t="str" s="5">
        <v>no.</v>
      </c>
      <c r="E41" s="11">
        <v>2</v>
      </c>
      <c r="F41" s="11">
        <v>1</v>
      </c>
      <c r="G41" t="str" s="5">
        <v>Assumed example</v>
      </c>
      <c r="H41" s="6">
        <f>IF(COUNT(E41:F41)&lt;&gt;2,"",IF(OR(E41&lt;0,F41&lt;0),NA(),E41*F41))</f>
        <v>2</v>
      </c>
      <c r="I41" t="str" s="5">
        <v>1 per bathroom</v>
      </c>
    </row>
    <row r="42" ht="24" customHeight="1">
      <c r="A42" t="str" s="5">
        <v>F07</v>
      </c>
      <c r="B42" t="str" s="5">
        <v>P03-F</v>
      </c>
      <c r="C42" t="str" s="5">
        <v>G+1 house</v>
      </c>
      <c r="D42" t="str" s="5">
        <v>no.</v>
      </c>
      <c r="E42" s="11">
        <v>2</v>
      </c>
      <c r="F42" s="11">
        <v>1</v>
      </c>
      <c r="G42" t="str" s="5">
        <v>Assumed example</v>
      </c>
      <c r="H42" s="6">
        <f>IF(COUNT(E42:F42)&lt;&gt;2,"",IF(OR(E42&lt;0,F42&lt;0),NA(),E42*F42))</f>
        <v>2</v>
      </c>
      <c r="I42" t="str" s="5">
        <v>1 per bathroom; angle valve separate</v>
      </c>
    </row>
    <row r="43" ht="24" customHeight="1">
      <c r="A43" t="str" s="5">
        <v>F08</v>
      </c>
      <c r="B43" t="str" s="5">
        <v>P03-F</v>
      </c>
      <c r="C43" t="str" s="5">
        <v>G+1 house</v>
      </c>
      <c r="D43" t="str" s="5">
        <v>no.</v>
      </c>
      <c r="E43" s="11">
        <v>1</v>
      </c>
      <c r="F43" s="11">
        <v>1</v>
      </c>
      <c r="G43" t="str" s="5">
        <v>Assumed example</v>
      </c>
      <c r="H43" s="6">
        <f>IF(COUNT(E43:F43)&lt;&gt;2,"",IF(OR(E43&lt;0,F43&lt;0),NA(),E43*F43))</f>
        <v>1</v>
      </c>
      <c r="I43" t="str" s="5">
        <v>1 kitchen; cold only</v>
      </c>
    </row>
    <row r="44" ht="24" customHeight="1">
      <c r="A44" t="str" s="5">
        <v>F09</v>
      </c>
      <c r="B44" t="str" s="5">
        <v>P03-F</v>
      </c>
      <c r="C44" t="str" s="5">
        <v>G+1 house</v>
      </c>
      <c r="D44" t="str" s="5">
        <v>no.</v>
      </c>
      <c r="E44" s="11">
        <v>2</v>
      </c>
      <c r="F44" s="11">
        <v>1</v>
      </c>
      <c r="G44" t="str" s="5">
        <v>Assumed example</v>
      </c>
      <c r="H44" s="6">
        <f>IF(COUNT(E44:F44)&lt;&gt;2,"",IF(OR(E44&lt;0,F44&lt;0),NA(),E44*F44))</f>
        <v>2</v>
      </c>
      <c r="I44" t="str" s="5">
        <v>1 per bathroom</v>
      </c>
    </row>
    <row r="45" ht="24" customHeight="1">
      <c r="A45" t="str" s="5">
        <v>F10</v>
      </c>
      <c r="B45" t="str" s="5">
        <v>P03-F</v>
      </c>
      <c r="C45" t="str" s="5">
        <v>G+1 house</v>
      </c>
      <c r="D45" t="str" s="5">
        <v>no.</v>
      </c>
      <c r="E45" s="11">
        <v>2</v>
      </c>
      <c r="F45" s="11">
        <v>1</v>
      </c>
      <c r="G45" t="str" s="5">
        <v>Assumed example</v>
      </c>
      <c r="H45" s="6">
        <f>IF(COUNT(E45:F45)&lt;&gt;2,"",IF(OR(E45&lt;0,F45&lt;0),NA(),E45*F45))</f>
        <v>2</v>
      </c>
      <c r="I45" t="str" s="5">
        <v>1 per basin</v>
      </c>
    </row>
    <row r="46" ht="24" customHeight="1">
      <c r="A46" t="str" s="5">
        <v>F11</v>
      </c>
      <c r="B46" t="str" s="5">
        <v>P03-F</v>
      </c>
      <c r="C46" t="str" s="5">
        <v>G+1 house</v>
      </c>
      <c r="D46" t="str" s="5">
        <v>no.</v>
      </c>
      <c r="E46" s="11">
        <v>1</v>
      </c>
      <c r="F46" s="11">
        <v>1</v>
      </c>
      <c r="G46" t="str" s="5">
        <v>Assumed example</v>
      </c>
      <c r="H46" s="6">
        <f>IF(COUNT(E46:F46)&lt;&gt;2,"",IF(OR(E46&lt;0,F46&lt;0),NA(),E46*F46))</f>
        <v>1</v>
      </c>
      <c r="I46" t="str" s="5">
        <v>1 kitchen sink</v>
      </c>
    </row>
    <row r="47" ht="39" customHeight="1">
      <c r="A47" t="str" s="5">
        <v>F12</v>
      </c>
      <c r="B47" t="str" s="5">
        <v>P03-F</v>
      </c>
      <c r="C47" t="str" s="5">
        <v>G+1 house</v>
      </c>
      <c r="D47" t="str" s="5">
        <v>no.</v>
      </c>
      <c r="E47" s="11">
        <v>10</v>
      </c>
      <c r="F47" s="11">
        <v>1</v>
      </c>
      <c r="G47" t="str" s="5">
        <v>Assumed example</v>
      </c>
      <c r="H47" s="6">
        <f>IF(COUNT(E47:F47)&lt;&gt;2,"",IF(OR(E47&lt;0,F47&lt;0),NA(),E47*F47))</f>
        <v>10</v>
      </c>
      <c r="I47" t="str" s="5">
        <v>5 per bathroom: WC 1 + basin 2 + health faucet 1 + geyser inlet 1</v>
      </c>
    </row>
    <row r="48" ht="24" customHeight="1">
      <c r="A48" t="str" s="5">
        <v>F13</v>
      </c>
      <c r="B48" t="str" s="5">
        <v>P03-F</v>
      </c>
      <c r="C48" t="str" s="5">
        <v>G+1 house</v>
      </c>
      <c r="D48" t="str" s="5">
        <v>no.</v>
      </c>
      <c r="E48" s="11">
        <v>3</v>
      </c>
      <c r="F48" s="11">
        <v>1</v>
      </c>
      <c r="G48" t="str" s="5">
        <v>Assumed example</v>
      </c>
      <c r="H48" s="6">
        <f>IF(COUNT(E48:F48)&lt;&gt;2,"",IF(OR(E48&lt;0,F48&lt;0),NA(),E48*F48))</f>
        <v>3</v>
      </c>
      <c r="I48" t="str" s="5">
        <v>2 bathroom feeds + 1 kitchen feed</v>
      </c>
    </row>
    <row r="49" ht="24" customHeight="1">
      <c r="A49" t="str" s="5">
        <v>F14</v>
      </c>
      <c r="B49" t="str" s="5">
        <v>P03-F</v>
      </c>
      <c r="C49" t="str" s="5">
        <v>G+1 house</v>
      </c>
      <c r="D49" t="str" s="5">
        <v>no.</v>
      </c>
      <c r="E49" s="11">
        <v>1</v>
      </c>
      <c r="F49" s="11">
        <v>1</v>
      </c>
      <c r="G49" t="str" s="5">
        <v>Assumed example</v>
      </c>
      <c r="H49" s="6">
        <f>IF(COUNT(E49:F49)&lt;&gt;2,"",IF(OR(E49&lt;0,F49&lt;0),NA(),E49*F49))</f>
        <v>1</v>
      </c>
      <c r="I49" t="str" s="5">
        <v>1 downfeed</v>
      </c>
    </row>
    <row r="50" ht="24" customHeight="1">
      <c r="A50" t="str" s="5">
        <v>F15</v>
      </c>
      <c r="B50" t="str" s="5">
        <v>P03-F</v>
      </c>
      <c r="C50" t="str" s="5">
        <v>G+1 house</v>
      </c>
      <c r="D50" t="str" s="5">
        <v>no.</v>
      </c>
      <c r="E50" s="11">
        <v>2</v>
      </c>
      <c r="F50" s="11">
        <v>1</v>
      </c>
      <c r="G50" t="str" s="5">
        <v>Assumed example</v>
      </c>
      <c r="H50" s="6">
        <f>IF(COUNT(E50:F50)&lt;&gt;2,"",IF(OR(E50&lt;0,F50&lt;0),NA(),E50*F50))</f>
        <v>2</v>
      </c>
      <c r="I50" t="str" s="5">
        <v>1 pump outlet + 1 tank inlet</v>
      </c>
    </row>
    <row r="51" ht="24" customHeight="1">
      <c r="A51" t="str" s="5">
        <v>F16</v>
      </c>
      <c r="B51" t="str" s="5">
        <v>P03-F</v>
      </c>
      <c r="C51" t="str" s="5">
        <v>G+1 house</v>
      </c>
      <c r="D51" t="str" s="5">
        <v>no.</v>
      </c>
      <c r="E51" s="11">
        <v>1</v>
      </c>
      <c r="F51" s="11">
        <v>1</v>
      </c>
      <c r="G51" t="str" s="5">
        <v>Assumed example</v>
      </c>
      <c r="H51" s="6">
        <f>IF(COUNT(E51:F51)&lt;&gt;2,"",IF(OR(E51&lt;0,F51&lt;0),NA(),E51*F51))</f>
        <v>1</v>
      </c>
      <c r="I51" t="str" s="5">
        <v>1 pump delivery</v>
      </c>
    </row>
    <row r="52" ht="24" customHeight="1">
      <c r="A52" t="str" s="5">
        <v>F17</v>
      </c>
      <c r="B52" t="str" s="5">
        <v>P03-F</v>
      </c>
      <c r="C52" t="str" s="5">
        <v>G+1 house</v>
      </c>
      <c r="D52" t="str" s="5">
        <v>no.</v>
      </c>
      <c r="E52" s="11">
        <v>1</v>
      </c>
      <c r="F52" s="11">
        <v>1</v>
      </c>
      <c r="G52" t="str" s="5">
        <v>Assumed example</v>
      </c>
      <c r="H52" s="6">
        <f>IF(COUNT(E52:F52)&lt;&gt;2,"",IF(OR(E52&lt;0,F52&lt;0),NA(),E52*F52))</f>
        <v>1</v>
      </c>
      <c r="I52" t="str" s="5">
        <v>1 tank inlet</v>
      </c>
    </row>
    <row r="53" ht="24" customHeight="1">
      <c r="A53" t="str" s="5">
        <v>F18</v>
      </c>
      <c r="B53" t="str" s="5">
        <v>P03-F</v>
      </c>
      <c r="C53" t="str" s="5">
        <v>G+1 house</v>
      </c>
      <c r="D53" t="str" s="5">
        <v>no.</v>
      </c>
      <c r="E53" s="11">
        <v>2</v>
      </c>
      <c r="F53" s="11">
        <v>1</v>
      </c>
      <c r="G53" t="str" s="5">
        <v>Assumed example</v>
      </c>
      <c r="H53" s="6">
        <f>IF(COUNT(E53:F53)&lt;&gt;2,"",IF(OR(E53&lt;0,F53&lt;0),NA(),E53*F53))</f>
        <v>2</v>
      </c>
      <c r="I53" t="str" s="5">
        <v>1 each side of removable delivery assembly</v>
      </c>
    </row>
    <row r="54" ht="24" customHeight="1">
      <c r="A54" t="str" s="5">
        <v>F19</v>
      </c>
      <c r="B54" t="str" s="5">
        <v>P03-F</v>
      </c>
      <c r="C54" t="str" s="5">
        <v>G+1 house</v>
      </c>
      <c r="D54" t="str" s="5">
        <v>no.</v>
      </c>
      <c r="E54" s="11">
        <v>1</v>
      </c>
      <c r="F54" s="11">
        <v>1</v>
      </c>
      <c r="G54" t="str" s="5">
        <v>Assumed example</v>
      </c>
      <c r="H54" s="6">
        <f>IF(COUNT(E54:F54)&lt;&gt;2,"",IF(OR(E54&lt;0,F54&lt;0),NA(),E54*F54))</f>
        <v>1</v>
      </c>
      <c r="I54" t="str" s="5">
        <v>1 tank drain</v>
      </c>
    </row>
    <row r="55" ht="24" customHeight="1">
      <c r="A55" t="str" s="5">
        <v>E01</v>
      </c>
      <c r="B55" t="str" s="5">
        <v>P02-UG1</v>
      </c>
      <c r="C55" t="str" s="5">
        <v>Base to IC1</v>
      </c>
      <c r="D55" t="str" s="5">
        <v>m</v>
      </c>
      <c r="E55" s="11">
        <v>1</v>
      </c>
      <c r="F55" s="11">
        <v>5</v>
      </c>
      <c r="G55" t="str" s="5">
        <v>Assumed example</v>
      </c>
      <c r="H55" s="6">
        <f>IF(COUNT(E55:F55)&lt;&gt;2,"",IF(OR(E55&lt;0,F55&lt;0),NA(),E55*F55))</f>
        <v>5</v>
      </c>
      <c r="I55" t="str" s="5">
        <v>5 m assumed route</v>
      </c>
    </row>
    <row r="56" ht="24" customHeight="1">
      <c r="A56" t="str" s="5">
        <v>E01</v>
      </c>
      <c r="B56" t="str" s="5">
        <v>P02-UG2</v>
      </c>
      <c r="C56" t="str" s="5">
        <v>IC1 to IC2</v>
      </c>
      <c r="D56" t="str" s="5">
        <v>m</v>
      </c>
      <c r="E56" s="11">
        <v>1</v>
      </c>
      <c r="F56" s="11">
        <v>7</v>
      </c>
      <c r="G56" t="str" s="5">
        <v>Assumed example</v>
      </c>
      <c r="H56" s="6">
        <f>IF(COUNT(E56:F56)&lt;&gt;2,"",IF(OR(E56&lt;0,F56&lt;0),NA(),E56*F56))</f>
        <v>7</v>
      </c>
      <c r="I56" t="str" s="5">
        <v>7 m assumed route</v>
      </c>
    </row>
    <row r="57" ht="24" customHeight="1">
      <c r="A57" t="str" s="5">
        <v>E02</v>
      </c>
      <c r="B57" t="str" s="5">
        <v>P02-IC</v>
      </c>
      <c r="C57" t="str" s="5">
        <v>G+1 house</v>
      </c>
      <c r="D57" t="str" s="5">
        <v>no.</v>
      </c>
      <c r="E57" s="11">
        <v>2</v>
      </c>
      <c r="F57" s="11">
        <v>1</v>
      </c>
      <c r="G57" t="str" s="5">
        <v>Assumed example</v>
      </c>
      <c r="H57" s="6">
        <f>IF(COUNT(E57:F57)&lt;&gt;2,"",IF(OR(E57&lt;0,F57&lt;0),NA(),E57*F57))</f>
        <v>2</v>
      </c>
      <c r="I57" t="str" s="5">
        <v>IC1 + IC2</v>
      </c>
    </row>
    <row r="58" ht="39" customHeight="1">
      <c r="A58" t="str" s="5">
        <v>E03</v>
      </c>
      <c r="B58" t="str" s="5">
        <v>MISSING</v>
      </c>
      <c r="C58" t="str" s="5">
        <v>External services</v>
      </c>
      <c r="D58" t="str" s="5">
        <v>m³</v>
      </c>
      <c r="E58" t="str" s="11">
        <v/>
      </c>
      <c r="F58" t="str" s="11">
        <v/>
      </c>
      <c r="G58" t="str" s="5">
        <v>Missing drawing</v>
      </c>
      <c r="H58" t="str" s="6">
        <f>IF(COUNT(E58:F58)&lt;&gt;2,"",IF(OR(E58&lt;0,F58&lt;0),NA(),E58*F58))</f>
        <v/>
      </c>
      <c r="I58" t="str" s="5">
        <v>Missing section, levels or route; enter checked quantity as count x 1</v>
      </c>
    </row>
    <row r="59" ht="39" customHeight="1">
      <c r="A59" t="str" s="5">
        <v>E04</v>
      </c>
      <c r="B59" t="str" s="5">
        <v>MISSING</v>
      </c>
      <c r="C59" t="str" s="5">
        <v>External services</v>
      </c>
      <c r="D59" t="str" s="5">
        <v>m³</v>
      </c>
      <c r="E59" t="str" s="11">
        <v/>
      </c>
      <c r="F59" t="str" s="11">
        <v/>
      </c>
      <c r="G59" t="str" s="5">
        <v>Missing drawing</v>
      </c>
      <c r="H59" t="str" s="6">
        <f>IF(COUNT(E59:F59)&lt;&gt;2,"",IF(OR(E59&lt;0,F59&lt;0),NA(),E59*F59))</f>
        <v/>
      </c>
      <c r="I59" t="str" s="5">
        <v>Missing section, levels or route; enter checked quantity as count x 1</v>
      </c>
    </row>
    <row r="60" ht="39" customHeight="1">
      <c r="A60" t="str" s="5">
        <v>E05</v>
      </c>
      <c r="B60" t="str" s="5">
        <v>MISSING</v>
      </c>
      <c r="C60" t="str" s="5">
        <v>External services</v>
      </c>
      <c r="D60" t="str" s="5">
        <v>m³</v>
      </c>
      <c r="E60" t="str" s="11">
        <v/>
      </c>
      <c r="F60" t="str" s="11">
        <v/>
      </c>
      <c r="G60" t="str" s="5">
        <v>Missing drawing</v>
      </c>
      <c r="H60" t="str" s="6">
        <f>IF(COUNT(E60:F60)&lt;&gt;2,"",IF(OR(E60&lt;0,F60&lt;0),NA(),E60*F60))</f>
        <v/>
      </c>
      <c r="I60" t="str" s="5">
        <v>Missing section, levels or route; enter checked quantity as count x 1</v>
      </c>
    </row>
    <row r="61" ht="39" customHeight="1">
      <c r="A61" t="str" s="5">
        <v>E06</v>
      </c>
      <c r="B61" t="str" s="5">
        <v>MISSING</v>
      </c>
      <c r="C61" t="str" s="5">
        <v>External services</v>
      </c>
      <c r="D61" t="str" s="5">
        <v>m</v>
      </c>
      <c r="E61" t="str" s="11">
        <v/>
      </c>
      <c r="F61" t="str" s="11">
        <v/>
      </c>
      <c r="G61" t="str" s="5">
        <v>Missing drawing</v>
      </c>
      <c r="H61" t="str" s="6">
        <f>IF(COUNT(E61:F61)&lt;&gt;2,"",IF(OR(E61&lt;0,F61&lt;0),NA(),E61*F61))</f>
        <v/>
      </c>
      <c r="I61" t="str" s="5">
        <v>Missing section, levels or route; enter checked quantity as count x 1</v>
      </c>
    </row>
    <row r="62" ht="39" customHeight="1">
      <c r="A62" t="str" s="5">
        <v>E07</v>
      </c>
      <c r="B62" t="str" s="5">
        <v>MISSING</v>
      </c>
      <c r="C62" t="str" s="5">
        <v>External services</v>
      </c>
      <c r="D62" t="str" s="5">
        <v>m</v>
      </c>
      <c r="E62" t="str" s="11">
        <v/>
      </c>
      <c r="F62" t="str" s="11">
        <v/>
      </c>
      <c r="G62" t="str" s="5">
        <v>Missing drawing</v>
      </c>
      <c r="H62" t="str" s="6">
        <f>IF(COUNT(E62:F62)&lt;&gt;2,"",IF(OR(E62&lt;0,F62&lt;0),NA(),E62*F62))</f>
        <v/>
      </c>
      <c r="I62" t="str" s="5">
        <v>Missing section, levels or route; enter checked quantity as count x 1</v>
      </c>
    </row>
    <row r="63" ht="24" customHeight="1">
      <c r="A63" t="str" s="5">
        <v>T01</v>
      </c>
      <c r="B63" t="str" s="5">
        <v>P03-T</v>
      </c>
      <c r="C63" t="str" s="5">
        <v>G+1 house</v>
      </c>
      <c r="D63" t="str" s="5">
        <v>item</v>
      </c>
      <c r="E63" s="11">
        <v>1</v>
      </c>
      <c r="F63" s="11">
        <v>1</v>
      </c>
      <c r="G63" t="str" s="5">
        <v>Assumed example</v>
      </c>
      <c r="H63" s="6">
        <f>IF(COUNT(E63:F63)&lt;&gt;2,"",IF(OR(E63&lt;0,F63&lt;0),NA(),E63*F63))</f>
        <v>1</v>
      </c>
      <c r="I63" t="str" s="5">
        <v>1 coordinated water-system handover</v>
      </c>
    </row>
    <row r="64" ht="24" customHeight="1">
      <c r="A64" t="str" s="5">
        <v>T02</v>
      </c>
      <c r="B64" t="str" s="5">
        <v>P03-T</v>
      </c>
      <c r="C64" t="str" s="5">
        <v>G+1 house</v>
      </c>
      <c r="D64" t="str" s="5">
        <v>item</v>
      </c>
      <c r="E64" s="11">
        <v>1</v>
      </c>
      <c r="F64" s="11">
        <v>1</v>
      </c>
      <c r="G64" t="str" s="5">
        <v>Assumed example</v>
      </c>
      <c r="H64" s="6">
        <f>IF(COUNT(E64:F64)&lt;&gt;2,"",IF(OR(E64&lt;0,F64&lt;0),NA(),E64*F64))</f>
        <v>1</v>
      </c>
      <c r="I64" t="str" s="5">
        <v>1 coordinated drainage-system handover</v>
      </c>
    </row>
    <row r="65" ht="39" customHeight="1">
      <c r="A65" t="str" s="5">
        <v>T03</v>
      </c>
      <c r="B65" t="str" s="5">
        <v>MISSING</v>
      </c>
      <c r="C65" t="str" s="5">
        <v>Affected finishes</v>
      </c>
      <c r="D65" t="str" s="5">
        <v>m²</v>
      </c>
      <c r="E65" t="str" s="11">
        <v/>
      </c>
      <c r="F65" t="str" s="11">
        <v/>
      </c>
      <c r="G65" t="str" s="5">
        <v>Missing drawing</v>
      </c>
      <c r="H65" t="str" s="6">
        <f>IF(COUNT(E65:F65)&lt;&gt;2,"",IF(OR(E65&lt;0,F65&lt;0),NA(),E65*F65))</f>
        <v/>
      </c>
      <c r="I65" t="str" s="5">
        <v>Missing opening and finish repair schedule; enter measured area x 1</v>
      </c>
    </row>
    <row r="66" ht="24" customHeight="1">
      <c r="A66" t="str" s="5">
        <v>REF-20-ELB</v>
      </c>
      <c r="B66" t="str" s="5">
        <v>P03-W</v>
      </c>
      <c r="C66" t="str" s="5">
        <v>Procurement reference only</v>
      </c>
      <c r="D66" t="str" s="5">
        <v>no.</v>
      </c>
      <c r="E66" s="11">
        <v>10</v>
      </c>
      <c r="F66" s="11">
        <v>1</v>
      </c>
      <c r="G66" t="str" s="5">
        <v>Assumed example</v>
      </c>
      <c r="H66" s="6">
        <f>IF(COUNT(E66:F66)&lt;&gt;2,"",IF(OR(E66&lt;0,F66&lt;0),NA(),E66*F66))</f>
        <v>10</v>
      </c>
      <c r="I66" t="str" s="5">
        <v>20 mm elbows: 4 per bathroom + 2 kitchen</v>
      </c>
    </row>
    <row r="67" ht="24" customHeight="1">
      <c r="A67" t="str" s="5">
        <v>REF-20-TEE</v>
      </c>
      <c r="B67" t="str" s="5">
        <v>P03-W</v>
      </c>
      <c r="C67" t="str" s="5">
        <v>Procurement reference only</v>
      </c>
      <c r="D67" t="str" s="5">
        <v>no.</v>
      </c>
      <c r="E67" s="11">
        <v>5</v>
      </c>
      <c r="F67" s="11">
        <v>1</v>
      </c>
      <c r="G67" t="str" s="5">
        <v>Assumed example</v>
      </c>
      <c r="H67" s="6">
        <f>IF(COUNT(E67:F67)&lt;&gt;2,"",IF(OR(E67&lt;0,F67&lt;0),NA(),E67*F67))</f>
        <v>5</v>
      </c>
      <c r="I67" t="str" s="5">
        <v>20 mm tees: 2 per bathroom + 1 kitchen</v>
      </c>
    </row>
    <row r="68" ht="24" customHeight="1">
      <c r="A68" t="str" s="5">
        <v>REF-15-ELB</v>
      </c>
      <c r="B68" t="str" s="5">
        <v>P03-W</v>
      </c>
      <c r="C68" t="str" s="5">
        <v>Procurement reference only</v>
      </c>
      <c r="D68" t="str" s="5">
        <v>no.</v>
      </c>
      <c r="E68" s="11">
        <v>18</v>
      </c>
      <c r="F68" s="11">
        <v>1</v>
      </c>
      <c r="G68" t="str" s="5">
        <v>Assumed example</v>
      </c>
      <c r="H68" s="6">
        <f>IF(COUNT(E68:F68)&lt;&gt;2,"",IF(OR(E68&lt;0,F68&lt;0),NA(),E68*F68))</f>
        <v>18</v>
      </c>
      <c r="I68" t="str" s="5">
        <v>15 mm elbows: 8 per bathroom + 2 kitchen</v>
      </c>
    </row>
    <row r="69" ht="24" customHeight="1">
      <c r="A69" t="str" s="5">
        <v>REF-15-TEE</v>
      </c>
      <c r="B69" t="str" s="5">
        <v>P03-W</v>
      </c>
      <c r="C69" t="str" s="5">
        <v>Procurement reference only</v>
      </c>
      <c r="D69" t="str" s="5">
        <v>no.</v>
      </c>
      <c r="E69" s="11">
        <v>4</v>
      </c>
      <c r="F69" s="11">
        <v>1</v>
      </c>
      <c r="G69" t="str" s="5">
        <v>Assumed example</v>
      </c>
      <c r="H69" s="6">
        <f>IF(COUNT(E69:F69)&lt;&gt;2,"",IF(OR(E69&lt;0,F69&lt;0),NA(),E69*F69))</f>
        <v>4</v>
      </c>
      <c r="I69" t="str" s="5">
        <v>15 mm tees: 2 per bathroom</v>
      </c>
    </row>
    <row r="70" ht="24" customHeight="1">
      <c r="A70" t="str" s="5">
        <v>REF-RED</v>
      </c>
      <c r="B70" t="str" s="5">
        <v>P03-W</v>
      </c>
      <c r="C70" t="str" s="5">
        <v>Procurement reference only</v>
      </c>
      <c r="D70" t="str" s="5">
        <v>no.</v>
      </c>
      <c r="E70" s="11">
        <v>7</v>
      </c>
      <c r="F70" s="11">
        <v>1</v>
      </c>
      <c r="G70" t="str" s="5">
        <v>Assumed example</v>
      </c>
      <c r="H70" s="6">
        <f>IF(COUNT(E70:F70)&lt;&gt;2,"",IF(OR(E70&lt;0,F70&lt;0),NA(),E70*F70))</f>
        <v>7</v>
      </c>
      <c r="I70" t="str" s="5">
        <v>20 x 15 mm reducers: 3 per bathroom + 1 kitchen</v>
      </c>
    </row>
  </sheetData>
  <autoFilter ref="A5:I70"/>
  <ignoredErrors>
    <ignoredError numberStoredAsText="1" sqref="A1:I7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 showGridLines="0"/>
  </sheetViews>
  <cols>
    <col min="1" max="1" width="27.83203125" customWidth="1"/>
    <col min="2" max="2" width="150.83203125" customWidth="1"/>
  </cols>
  <sheetData>
    <row r="1" ht="27" customHeight="1">
      <c r="A1" t="str" s="4">
        <v>Scope and sources</v>
      </c>
    </row>
    <row r="2" ht="24" customHeight="1">
      <c r="A2" t="str" s="5">
        <v>Example date</v>
      </c>
      <c r="B2" t="str" s="5">
        <v>20 October 2026</v>
      </c>
    </row>
    <row r="3" ht="24" customHeight="1">
      <c r="A3" t="str" s="5">
        <v>Purpose</v>
      </c>
      <c r="B3" t="str" s="5">
        <v>Editable plumbing estimate for Indian house owners, contractors and quantity surveyors.</v>
      </c>
    </row>
    <row r="4" ht="24" customHeight="1">
      <c r="A4" t="str" s="5">
        <v>Example boundary</v>
      </c>
      <c r="B4" t="str" s="5">
        <v>G+1; two stacked bathrooms, one GF kitchen, shared overhead tank and sump/pump arrangement.</v>
      </c>
    </row>
    <row r="5" ht="24" customHeight="1">
      <c r="A5" t="str" s="5">
        <v>Evidence</v>
      </c>
      <c r="B5" t="str" s="5">
        <v>All populated quantities are assumed teaching inputs. No project drawing was supplied.</v>
      </c>
    </row>
    <row r="6" ht="24" customHeight="1">
      <c r="A6" t="str" s="5">
        <v>Missing quantities</v>
      </c>
      <c r="B6" t="str" s="5">
        <v>Trenches, bedding, backfill, municipal inlet, sump suction and finish reinstatement remain blank.</v>
      </c>
    </row>
    <row r="7" ht="24" customHeight="1">
      <c r="A7" t="str" s="5">
        <v>Design boundary</v>
      </c>
      <c r="B7" t="str" s="5">
        <v>Diameters are sample labels, not hydraulic sizing. Verify material, size convention, class, slopes and vent design.</v>
      </c>
    </row>
    <row r="8" ht="24" customHeight="1">
      <c r="A8" t="str" s="5">
        <v>P01</v>
      </c>
      <c r="B8" t="str" s="5">
        <v>Room branches: identical GF/FF bathrooms; kitchen on GF. Each branch measured once from room feed.</v>
      </c>
    </row>
    <row r="9" ht="24" customHeight="1">
      <c r="A9" t="str" s="5">
        <v>P02</v>
      </c>
      <c r="B9" t="str" s="5">
        <v>Shared downfeed/riser, waste/soil/vent stacks, tank connections, underground route and IC1/IC2.</v>
      </c>
    </row>
    <row r="10" ht="24" customHeight="1">
      <c r="A10" t="str" s="5">
        <v>P03</v>
      </c>
      <c r="B10" t="str" s="5">
        <v>Assumed fixture/valve/fitting counts. Confirm manufacturer assemblies and connection details.</v>
      </c>
    </row>
    <row r="11" ht="24" customHeight="1">
      <c r="A11" t="str" s="5">
        <v>Schematic</v>
      </c>
      <c r="B11" t="str" s="5">
        <v>https://sitesetu.app/downloads/templates/plumbing-boq-schematic.svg</v>
      </c>
    </row>
    <row r="12" ht="24" customHeight="1">
      <c r="A12" t="str" s="5">
        <v>Article</v>
      </c>
      <c r="B12" t="str" s="5">
        <v>https://sitesetu.app/blog/plumbing-boq-residential-building-excel</v>
      </c>
    </row>
    <row r="13" ht="24" customHeight="1">
      <c r="A13" t="str" s="5">
        <v>Edit inputs</v>
      </c>
      <c r="B13" t="str" s="5">
        <v>Measurements E/F are count and length/factor. H calculates quantity. For area/volume enter measured quantity x 1.</v>
      </c>
    </row>
    <row r="14" ht="24" customHeight="1">
      <c r="A14" t="str" s="5">
        <v>Update status</v>
      </c>
      <c r="B14" t="str" s="5">
        <v>Replace Assumed example with Measured from drawing only after adding the actual drawing number/revision.</v>
      </c>
    </row>
    <row r="15" ht="24" customHeight="1">
      <c r="A15" t="str" s="5">
        <v>Rate entry</v>
      </c>
      <c r="B15" t="str" s="5">
        <v>Enter numeric rates in BOQ F. Blank is unknown. Enter 0 only for a confirmed included/excluded item and explain in E.</v>
      </c>
    </row>
    <row r="16" ht="24" customHeight="1">
      <c r="A16" t="str" s="5">
        <v>Totals</v>
      </c>
      <c r="B16" t="str" s="5">
        <v>Amounts and section/grand totals stay blank until all their required quantities and rates are numeric.</v>
      </c>
    </row>
    <row r="17" ht="24" customHeight="1">
      <c r="A17" t="str" s="5">
        <v>Add items</v>
      </c>
      <c r="B17" t="str" s="5">
        <v>Insert before the relevant subtotal; copy formulas and extend subtotal, total and incomplete-item ranges.</v>
      </c>
    </row>
    <row r="18" ht="24" customHeight="1">
      <c r="A18" t="str" s="5">
        <v>Add measurements</v>
      </c>
      <c r="B18" t="str" s="5">
        <v>Insert within that item's register block; extend its BOQ quantity guard and SUMIF ranges.</v>
      </c>
    </row>
    <row r="19" ht="24" customHeight="1">
      <c r="A19" t="str" s="5">
        <v>Water supply rates</v>
      </c>
      <c r="B19" t="str" s="5">
        <v>Use complete pipe rates including ordinary fittings/supports/joint tests. REF rows are procurement references only.</v>
      </c>
    </row>
    <row r="20" ht="24" customHeight="1">
      <c r="A20" t="str" s="5">
        <v>Drainage rates</v>
      </c>
      <c r="B20" t="str" s="5">
        <v>Example separates special bends/junctions/cleanouts from pipe. Do not repeat them if quoted pipe rate includes them.</v>
      </c>
    </row>
    <row r="21" ht="24" customHeight="1">
      <c r="A21" t="str" s="5">
        <v>Fixture scope</v>
      </c>
      <c r="B21" t="str" s="5">
        <v>WC includes cistern/seat/connector; basin includes brackets/waste; sink includes waste. Traps, taps and valves separate.</v>
      </c>
    </row>
    <row r="22" ht="24" customHeight="1">
      <c r="A22" t="str" s="5">
        <v>Excluded equipment</v>
      </c>
      <c r="B22" t="str" s="5">
        <v>Tank body/capacity, sump civil work, pump, geysers and electrical works are excluded. Connections shown separately.</v>
      </c>
    </row>
    <row r="23" ht="24" customHeight="1">
      <c r="A23" t="str" s="5">
        <v>Other exclusions</v>
      </c>
      <c r="B23" t="str" s="5">
        <v>Rainwater, septic tank/STP, sewer beyond IC2, utility fees and unlisted equipment are excluded.</v>
      </c>
    </row>
    <row r="24" ht="24" customHeight="1">
      <c r="A24" t="str" s="5">
        <v>Chambers</v>
      </c>
      <c r="B24" t="str" s="5">
        <v>2 provisional positions; no chamber size/depth/cover specification supplied. Obtain detail before rates.</v>
      </c>
    </row>
    <row r="25" ht="24" customHeight="1">
      <c r="A25" t="str" s="5">
        <v>Testing</v>
      </c>
      <c r="B25" t="str" s="5">
        <v>T01/T02 cover additional system commissioning only; pipe-joint tests already included must not be charged again.</v>
      </c>
    </row>
    <row r="26" ht="24" customHeight="1">
      <c r="A26" t="str" s="5">
        <v>Reinstatement</v>
      </c>
      <c r="B26" t="str" s="5">
        <v>T03 is additional finish/waterproofing repair only; W01/W02 already include ordinary chase making good.</v>
      </c>
    </row>
    <row r="27" ht="24" customHeight="1">
      <c r="A27" t="str" s="5">
        <v>Rate source</v>
      </c>
      <c r="B27" t="str" s="5">
        <v>https://www.wapcos.co.in/media/docs/Tenders/Tender_-_29011213.pdf</v>
      </c>
    </row>
    <row r="28" ht="24" customHeight="1">
      <c r="A28" t="str" s="5">
        <v>Source locator</v>
      </c>
      <c r="B28" t="str" s="5">
        <v>WAPCOS tender, PDF page 234, item 17, DSR 2023 entries 18.8.1 and 18.8.2: reported ₹497.80/m and ₹537.60/m.</v>
      </c>
    </row>
    <row r="29" ht="24" customHeight="1">
      <c r="A29" t="str" s="5">
        <v>Rate scope</v>
      </c>
      <c r="B29" t="str" s="5">
        <v>Concealed CPVC with fittings, supports, jointing, chase cutting/making good and joint testing.</v>
      </c>
    </row>
    <row r="30" ht="24" customHeight="1">
      <c r="A30" t="str" s="5">
        <v>Rate limitation</v>
      </c>
      <c r="B30" t="str" s="5">
        <v>Historical reported schedule values, not October 2026 market quotes. Confirm official DSR/corrections and contract basis.</v>
      </c>
    </row>
    <row r="31" ht="24" customHeight="1">
      <c r="A31" t="str" s="5">
        <v>Other rates</v>
      </c>
      <c r="B31" t="str" s="5">
        <v>Blank. Obtain dated, location-specific supplier/installer quotes; label unverified figures indicative/reported.</v>
      </c>
    </row>
    <row r="32" ht="39" customHeight="1">
      <c r="A32" t="str" s="5">
        <v>Diameter convention</v>
      </c>
      <c r="B32" t="str" s="5">
        <v>The tender calls these nominal outer dia; confirm manufacturer's matching size and wall class rather than assuming OD equivalence.</v>
      </c>
    </row>
    <row r="33" ht="24" customHeight="1">
      <c r="A33" t="str" s="5">
        <v>Source check</v>
      </c>
      <c r="B33" t="str" s="5">
        <v>Direct CPWD volume was unavailable during preparation; the primary tender issuer reproduces the cited entries.</v>
      </c>
    </row>
  </sheetData>
  <hyperlinks>
    <hyperlink ref="B11" r:id="rId1"/>
    <hyperlink ref="B12" r:id="rId2"/>
    <hyperlink ref="B27" r:id="rId3"/>
  </hyperlinks>
  <ignoredErrors>
    <ignoredError numberStoredAsText="1" sqref="A1:B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BOQ</vt:lpstr>
      <vt:lpstr>Measurements</vt:lpstr>
      <vt:lpstr>Scope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SiteSetu</dc:creator>
  <dc:title>Residential plumbing BOQ</dc:title>
</cp:coreProperties>
</file>