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stract" sheetId="1" r:id="rId1"/>
    <sheet name="BOQ" sheetId="2" r:id="rId2"/>
    <sheet name="Measurements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₹&quot;#,##0.00"/>
  </numFmts>
  <fonts count="3">
    <font>
      <sz val="11"/>
      <color rgb="FF24364B"/>
      <name val="Arial"/>
    </font>
    <font>
      <b/>
      <sz val="11"/>
      <color rgb="FFFFFFFF"/>
      <name val="Arial"/>
    </font>
    <font>
      <b/>
      <sz val="16"/>
      <color rgb="FF24364B"/>
      <name val="Arial"/>
    </font>
  </fonts>
  <fills count="4">
    <fill>
      <patternFill patternType="none"/>
    </fill>
    <fill>
      <patternFill patternType="gray125"/>
    </fill>
    <fill>
      <patternFill patternType="solid">
        <fgColor rgb="FF24364B"/>
        <bgColor indexed="64"/>
      </patternFill>
    </fill>
    <fill>
      <patternFill patternType="solid">
        <fgColor rgb="FFFFF1C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NumberFormat="1"/>
    <xf numFmtId="1" fontId="0" fillId="0" borderId="0" xfId="0" applyNumberFormat="1"/>
    <xf numFmtId="60" fontId="0" fillId="0" borderId="0" xfId="0" applyNumberFormat="1"/>
    <xf numFmtId="4" fontId="0" fillId="0" borderId="0" xfId="0" applyNumberFormat="1"/>
    <xf numFmtId="0" fontId="2" fillId="0" borderId="0" xfId="0" applyAlignment="1" applyFont="1" applyFill="1" applyNumberFormat="1">
      <alignment vertical="center" wrapText="0"/>
    </xf>
    <xf numFmtId="0" fontId="0" fillId="0" borderId="0" xfId="0" applyAlignment="1" applyFont="1" applyFill="1" applyNumberFormat="1">
      <alignment vertical="center" wrapText="0"/>
    </xf>
    <xf numFmtId="0" fontId="1" fillId="2" borderId="0" xfId="0" applyAlignment="1" applyFont="1" applyFill="1" applyNumberFormat="1">
      <alignment vertical="center" wrapText="1" horizontal="center"/>
    </xf>
    <xf numFmtId="0" fontId="0" fillId="0" borderId="0" xfId="0" applyAlignment="1" applyFont="1" applyFill="1" applyNumberFormat="1">
      <alignment vertical="center" wrapText="1"/>
    </xf>
    <xf numFmtId="1" fontId="0" fillId="0" borderId="0" xfId="0" applyAlignment="1" applyFont="1" applyFill="1" applyNumberFormat="1">
      <alignment vertical="center" wrapText="1"/>
    </xf>
    <xf numFmtId="60" fontId="0" fillId="0" borderId="0" xfId="0" applyAlignment="1" applyFont="1" applyFill="1" applyNumberFormat="1">
      <alignment vertical="center" wrapText="1"/>
    </xf>
    <xf numFmtId="0" fontId="1" fillId="2" borderId="0" xfId="0" applyAlignment="1" applyFont="1" applyFill="1" applyNumberFormat="1">
      <alignment vertical="center" wrapText="1"/>
    </xf>
    <xf numFmtId="1" fontId="1" fillId="2" borderId="0" xfId="0" applyAlignment="1" applyFont="1" applyFill="1" applyNumberFormat="1">
      <alignment vertical="center" wrapText="1"/>
    </xf>
    <xf numFmtId="60" fontId="1" fillId="2" borderId="0" xfId="0" applyAlignment="1" applyFont="1" applyFill="1" applyNumberFormat="1">
      <alignment vertical="center" wrapText="1"/>
    </xf>
    <xf numFmtId="0" fontId="0" fillId="3" borderId="0" xfId="0" applyAlignment="1" applyFont="1" applyFill="1" applyNumberFormat="1">
      <alignment vertical="center" wrapText="1"/>
    </xf>
    <xf numFmtId="4" fontId="0" fillId="0" borderId="0" xfId="0" applyAlignment="1" applyFont="1" applyFill="1" applyNumberFormat="1">
      <alignment vertical="center" wrapText="1"/>
    </xf>
    <xf numFmtId="60" fontId="0" fillId="3" borderId="0" xfId="0" applyAlignment="1" applyFont="1" applyFill="1" applyNumberFormat="1">
      <alignment vertical="center" wrapText="1"/>
    </xf>
    <xf numFmtId="4" fontId="0" fillId="3" borderId="0" xfId="0" applyAlignment="1" applyFont="1" applyFill="1" applyNumberFormat="1">
      <alignment vertical="center" wrapText="1"/>
    </xf>
    <xf numFmtId="4" fontId="1" fillId="2" borderId="0" xfId="0" applyAlignment="1" applyFont="1" applyFill="1" applyNumberFormat="1">
      <alignment vertical="center" wrapText="1"/>
    </xf>
    <xf numFmtId="1" fontId="0" fillId="3" borderId="0" xfId="0" applyAlignment="1" applyFont="1" applyFill="1" applyNumberForma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4"/>
  <sheetViews>
    <sheetView workbookViewId="0" showGridLines="0">
      <pane ySplit="6" topLeftCell="A7" activePane="bottomLeft" state="frozen"/>
    </sheetView>
  </sheetViews>
  <cols>
    <col min="1" max="1" width="35.83203125" customWidth="1"/>
    <col min="2" max="2" width="16.83203125" customWidth="1"/>
    <col min="3" max="3" width="18.83203125" customWidth="1"/>
    <col min="4" max="4" width="22.83203125" customWidth="1"/>
  </cols>
  <sheetData>
    <row r="2" ht="30" customHeight="1">
      <c r="A2" t="str" s="4">
        <v>Interior BOQ — fictional 2BHK</v>
      </c>
    </row>
    <row r="3" ht="34" customHeight="1">
      <c r="A3" t="str" s="5">
        <v>Rates blank: this is a quantity example, not a cost estimate.</v>
      </c>
    </row>
    <row r="4" ht="34" customHeight="1">
      <c r="A4" t="str" s="5">
        <v>Amber = editable input; white numeric cells = formulas. Amounts appear only after rates are entered.</v>
      </c>
    </row>
    <row r="5" ht="34" customHeight="1">
      <c r="A5" t="str" s="5">
        <v>Complete totals require every rate in that trade. Enter 0 only for a deliberately included zero-price item.</v>
      </c>
    </row>
    <row r="6" ht="42" customHeight="1">
      <c r="A6" t="str" s="6">
        <v>Trade</v>
      </c>
      <c r="B6" t="str" s="6">
        <v>Items</v>
      </c>
      <c r="C6" t="str" s="6">
        <v>Rates entered</v>
      </c>
      <c r="D6" t="str" s="6">
        <v>Amount INR</v>
      </c>
    </row>
    <row r="7" ht="34" customHeight="1">
      <c r="A7" t="str" s="7">
        <v>Ceilings</v>
      </c>
      <c r="B7" s="8">
        <v>1</v>
      </c>
      <c r="C7" s="8">
        <f>COUNT('BOQ'!F7:F7)</f>
        <v>0</v>
      </c>
      <c r="D7" t="str" s="9">
        <f>IF(C7&lt;B7,"",SUM('BOQ'!G7:G7))</f>
        <v/>
      </c>
    </row>
    <row r="8" ht="34" customHeight="1">
      <c r="A8" t="str" s="7">
        <v>Wall panelling</v>
      </c>
      <c r="B8" s="8">
        <v>1</v>
      </c>
      <c r="C8" s="8">
        <f>COUNT('BOQ'!F8:F8)</f>
        <v>0</v>
      </c>
      <c r="D8" t="str" s="9">
        <f>IF(C8&lt;B8,"",SUM('BOQ'!G8:G8))</f>
        <v/>
      </c>
    </row>
    <row r="9" ht="34" customHeight="1">
      <c r="A9" t="str" s="7">
        <v>Kitchen</v>
      </c>
      <c r="B9" s="8">
        <v>6</v>
      </c>
      <c r="C9" s="8">
        <f>COUNT('BOQ'!F9:F14)</f>
        <v>0</v>
      </c>
      <c r="D9" t="str" s="9">
        <f>IF(C9&lt;B9,"",SUM('BOQ'!G9:G14))</f>
        <v/>
      </c>
    </row>
    <row r="10" ht="34" customHeight="1">
      <c r="A10" t="str" s="7">
        <v>Wardrobes</v>
      </c>
      <c r="B10" s="8">
        <v>2</v>
      </c>
      <c r="C10" s="8">
        <f>COUNT('BOQ'!F15:F16)</f>
        <v>0</v>
      </c>
      <c r="D10" t="str" s="9">
        <f>IF(C10&lt;B10,"",SUM('BOQ'!G15:G16))</f>
        <v/>
      </c>
    </row>
    <row r="11" ht="34" customHeight="1">
      <c r="A11" t="str" s="7">
        <v>Loose furniture</v>
      </c>
      <c r="B11" s="8">
        <v>2</v>
      </c>
      <c r="C11" s="8">
        <f>COUNT('BOQ'!F17:F18)</f>
        <v>0</v>
      </c>
      <c r="D11" t="str" s="9">
        <f>IF(C11&lt;B11,"",SUM('BOQ'!G17:G18))</f>
        <v/>
      </c>
    </row>
    <row r="12" ht="34" customHeight="1">
      <c r="A12" t="str" s="7">
        <v>Flooring / skirting</v>
      </c>
      <c r="B12" s="8">
        <v>2</v>
      </c>
      <c r="C12" s="8">
        <f>COUNT('BOQ'!F19:F20)</f>
        <v>0</v>
      </c>
      <c r="D12" t="str" s="9">
        <f>IF(C12&lt;B12,"",SUM('BOQ'!G19:G20))</f>
        <v/>
      </c>
    </row>
    <row r="13" ht="34" customHeight="1">
      <c r="A13" t="str" s="7">
        <v>Painting / polish</v>
      </c>
      <c r="B13" s="8">
        <v>1</v>
      </c>
      <c r="C13" s="8">
        <f>COUNT('BOQ'!F21:F21)</f>
        <v>0</v>
      </c>
      <c r="D13" t="str" s="9">
        <f>IF(C13&lt;B13,"",SUM('BOQ'!G21:G21))</f>
        <v/>
      </c>
    </row>
    <row r="14" ht="34" customHeight="1">
      <c r="A14" t="str" s="7">
        <v>Electrical</v>
      </c>
      <c r="B14" s="8">
        <v>3</v>
      </c>
      <c r="C14" s="8">
        <f>COUNT('BOQ'!F22:F24)</f>
        <v>0</v>
      </c>
      <c r="D14" t="str" s="9">
        <f>IF(C14&lt;B14,"",SUM('BOQ'!G22:G24))</f>
        <v/>
      </c>
    </row>
    <row r="15" ht="34" customHeight="1">
      <c r="A15" t="str" s="7">
        <v>Plumbing fixtures</v>
      </c>
      <c r="B15" s="8">
        <v>3</v>
      </c>
      <c r="C15" s="8">
        <f>COUNT('BOQ'!F25:F27)</f>
        <v>0</v>
      </c>
      <c r="D15" t="str" s="9">
        <f>IF(C15&lt;B15,"",SUM('BOQ'!G25:G27))</f>
        <v/>
      </c>
    </row>
    <row r="16" ht="34" customHeight="1">
      <c r="A16" t="str" s="7">
        <v>Glass / partitions</v>
      </c>
      <c r="B16" s="8">
        <v>1</v>
      </c>
      <c r="C16" s="8">
        <f>COUNT('BOQ'!F28:F28)</f>
        <v>0</v>
      </c>
      <c r="D16" t="str" s="9">
        <f>IF(C16&lt;B16,"",SUM('BOQ'!G28:G28))</f>
        <v/>
      </c>
    </row>
    <row r="17" ht="34" customHeight="1">
      <c r="A17" t="str" s="7">
        <v>Doors / hardware</v>
      </c>
      <c r="B17" s="8">
        <v>2</v>
      </c>
      <c r="C17" s="8">
        <f>COUNT('BOQ'!F29:F30)</f>
        <v>0</v>
      </c>
      <c r="D17" t="str" s="9">
        <f>IF(C17&lt;B17,"",SUM('BOQ'!G29:G30))</f>
        <v/>
      </c>
    </row>
    <row r="18" ht="34" customHeight="1">
      <c r="A18" t="str" s="7">
        <v>Site protection / debris</v>
      </c>
      <c r="B18" s="8">
        <v>2</v>
      </c>
      <c r="C18" s="8">
        <f>COUNT('BOQ'!F31:F32)</f>
        <v>0</v>
      </c>
      <c r="D18" t="str" s="9">
        <f>IF(C18&lt;B18,"",SUM('BOQ'!G31:G32))</f>
        <v/>
      </c>
    </row>
    <row r="19" ht="34" customHeight="1">
      <c r="A19" t="str" s="10">
        <v>TOTAL</v>
      </c>
      <c r="B19" s="11">
        <f>SUM(B7:B18)</f>
        <v>26</v>
      </c>
      <c r="C19" s="11">
        <f>SUM(C7:C18)</f>
        <v>0</v>
      </c>
      <c r="D19" t="str" s="12">
        <f>IF(COUNT(D7:D18)&lt;12,"",SUM(D7:D18))</f>
        <v/>
      </c>
    </row>
    <row r="20" ht="34" customHeight="1">
      <c r="A20" t="str" s="5">
        <v>Scope: existing flat. Wall repainting, new plumbing routes, DB work, appliances and demolition are excluded.</v>
      </c>
    </row>
    <row r="21" ht="34" customHeight="1">
      <c r="A21" t="str" s="5">
        <v>Split combined floor/fixture rows by specification before pricing. Extend ranges and trade links when adding rows.</v>
      </c>
    </row>
    <row r="22" ht="34" customHeight="1">
      <c r="A22" t="str" s="5">
        <v>Request the vendor's separate tax disclosure with its quotation. No tax calculation is supplied here.</v>
      </c>
    </row>
    <row r="23" ht="34" customHeight="1">
      <c r="A23" t="str" s="5">
        <v>Example date</v>
      </c>
      <c r="B23" t="str" s="5">
        <v>25 October 2026; fictional SiteSetu dimensions and fixture counts, not client drawings.</v>
      </c>
    </row>
    <row r="24" ht="34" customHeight="1">
      <c r="A24" t="str" s="5">
        <v>Guide</v>
      </c>
      <c r="B24" t="str" s="5">
        <v>https://sitesetu.app/blog/boq-for-interior-works-excel</v>
      </c>
    </row>
  </sheetData>
  <ignoredErrors>
    <ignoredError numberStoredAsText="1" sqref="A2:D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2:G33"/>
  <sheetViews>
    <sheetView workbookViewId="0" showGridLines="0">
      <pane ySplit="6" topLeftCell="A7" activePane="bottomLeft" state="frozen"/>
    </sheetView>
  </sheetViews>
  <cols>
    <col min="1" max="1" width="26.83203125" customWidth="1"/>
    <col min="2" max="2" width="10.83203125" customWidth="1"/>
    <col min="3" max="3" width="88.83203125" customWidth="1"/>
    <col min="4" max="4" width="14.83203125" customWidth="1"/>
    <col min="5" max="5" width="14.83203125" customWidth="1"/>
    <col min="6" max="6" width="18.83203125" customWidth="1"/>
    <col min="7" max="7" width="20.83203125" customWidth="1"/>
  </cols>
  <sheetData>
    <row r="2" ht="28" customHeight="1">
      <c r="A2" t="str" s="4">
        <v>Interior BOQ — vendor pricing</v>
      </c>
    </row>
    <row r="3" ht="34" customHeight="1">
      <c r="A3" t="str" s="5">
        <v>Replace example scope and specifications before requesting rates. All rates INR per stated unit.</v>
      </c>
    </row>
    <row r="4" ht="34" customHeight="1">
      <c r="A4" t="str" s="5">
        <v>Do not add a composite kitchen/wardrobe quote on top of its separately priced components.</v>
      </c>
    </row>
    <row r="5" ht="34" customHeight="1">
      <c r="A5" t="str" s="5">
        <v>Quantity source: Measurements. Blank rates leave amounts blank; trade totals stay blank until complete.</v>
      </c>
    </row>
    <row r="6" ht="42" customHeight="1">
      <c r="A6" t="str" s="6">
        <v>Trade</v>
      </c>
      <c r="B6" t="str" s="6">
        <v>Item</v>
      </c>
      <c r="C6" t="str" s="6">
        <v>Specification / included work</v>
      </c>
      <c r="D6" t="str" s="6">
        <v>Unit</v>
      </c>
      <c r="E6" t="str" s="6">
        <v>Quantity</v>
      </c>
      <c r="F6" t="str" s="6">
        <v>Rate INR/unit</v>
      </c>
      <c r="G6" t="str" s="6">
        <v>Amount INR</v>
      </c>
    </row>
    <row r="7" ht="58" customHeight="1">
      <c r="A7" t="str" s="7">
        <v>Ceilings</v>
      </c>
      <c r="B7" t="str" s="7">
        <v>C01</v>
      </c>
      <c r="C7" t="str" s="13">
        <v>Gypsum ceiling incl. frame/fixing/joint treatment; board and frame specification to confirm; paint separate</v>
      </c>
      <c r="D7" t="str" s="7">
        <v>m²</v>
      </c>
      <c r="E7" s="14">
        <f>SUM('Measurements'!H17:H19)</f>
        <v>46.25</v>
      </c>
      <c r="F7" t="str" s="15">
        <v/>
      </c>
      <c r="G7" t="str" s="9">
        <f>IF(F7="","",IF(OR(NOT(ISNUMBER(F7)),F7&lt;0),NA(),ROUND(E7*F7,2)))</f>
        <v/>
      </c>
    </row>
    <row r="8" ht="58" customHeight="1">
      <c r="A8" t="str" s="7">
        <v>Wall panelling</v>
      </c>
      <c r="B8" t="str" s="7">
        <v>W01</v>
      </c>
      <c r="C8" t="str" s="13">
        <v>Hall panel incl. backing/fixing; board grade, thickness, laminate and edge banding to confirm</v>
      </c>
      <c r="D8" t="str" s="7">
        <v>m²</v>
      </c>
      <c r="E8" s="14">
        <f>'Measurements'!H20</f>
        <v>7.2</v>
      </c>
      <c r="F8" t="str" s="15">
        <v/>
      </c>
      <c r="G8" t="str" s="9">
        <f>IF(F8="","",IF(OR(NOT(ISNUMBER(F8)),F8&lt;0),NA(),ROUND(E8*F8,2)))</f>
        <v/>
      </c>
    </row>
    <row r="9" ht="58" customHeight="1">
      <c r="A9" t="str" s="7">
        <v>Kitchen</v>
      </c>
      <c r="B9" t="str" s="7">
        <v>K01</v>
      </c>
      <c r="C9" t="str" s="13">
        <v>Base carcass only: 0.6 m deep × 0.75 m high; boards, backs, shelves, legs and installation; no shutters/counter/hardware</v>
      </c>
      <c r="D9" t="str" s="7">
        <v>running m</v>
      </c>
      <c r="E9" s="14">
        <f>'Measurements'!H21</f>
        <v>3.6</v>
      </c>
      <c r="F9" t="str" s="15">
        <v/>
      </c>
      <c r="G9" t="str" s="9">
        <f>IF(F9="","",IF(OR(NOT(ISNUMBER(F9)),F9&lt;0),NA(),ROUND(E9*F9,2)))</f>
        <v/>
      </c>
    </row>
    <row r="10" ht="58" customHeight="1">
      <c r="A10" t="str" s="7">
        <v>Kitchen</v>
      </c>
      <c r="B10" t="str" s="7">
        <v>K02</v>
      </c>
      <c r="C10" t="str" s="13">
        <v>Wall carcass only: 0.35 m deep × 0.7 m high; boards, backs, shelves and fixing; no shutters/hardware</v>
      </c>
      <c r="D10" t="str" s="7">
        <v>running m</v>
      </c>
      <c r="E10" s="14">
        <f>'Measurements'!H22</f>
        <v>2.4</v>
      </c>
      <c r="F10" t="str" s="15">
        <v/>
      </c>
      <c r="G10" t="str" s="9">
        <f>IF(F10="","",IF(OR(NOT(ISNUMBER(F10)),F10&lt;0),NA(),ROUND(E10*F10,2)))</f>
        <v/>
      </c>
    </row>
    <row r="11" ht="58" customHeight="1">
      <c r="A11" t="str" s="7">
        <v>Kitchen</v>
      </c>
      <c r="B11" t="str" s="7">
        <v>K03</v>
      </c>
      <c r="C11" t="str" s="13">
        <v>Base shutter fronts incl. finish, edge banding and fitting; hardware separate; board specification to confirm</v>
      </c>
      <c r="D11" t="str" s="7">
        <v>m²</v>
      </c>
      <c r="E11" s="14">
        <f>'Measurements'!H23</f>
        <v>2.7</v>
      </c>
      <c r="F11" t="str" s="15">
        <v/>
      </c>
      <c r="G11" t="str" s="9">
        <f>IF(F11="","",IF(OR(NOT(ISNUMBER(F11)),F11&lt;0),NA(),ROUND(E11*F11,2)))</f>
        <v/>
      </c>
    </row>
    <row r="12" ht="58" customHeight="1">
      <c r="A12" t="str" s="7">
        <v>Kitchen</v>
      </c>
      <c r="B12" t="str" s="7">
        <v>K04</v>
      </c>
      <c r="C12" t="str" s="13">
        <v>Wall shutter fronts incl. finish, edge banding and fitting; hardware separate; board specification to confirm</v>
      </c>
      <c r="D12" t="str" s="7">
        <v>m²</v>
      </c>
      <c r="E12" s="14">
        <f>'Measurements'!H24</f>
        <v>1.68</v>
      </c>
      <c r="F12" t="str" s="15">
        <v/>
      </c>
      <c r="G12" t="str" s="9">
        <f>IF(F12="","",IF(OR(NOT(ISNUMBER(F12)),F12&lt;0),NA(),ROUND(E12*F12,2)))</f>
        <v/>
      </c>
    </row>
    <row r="13" ht="58" customHeight="1">
      <c r="A13" t="str" s="7">
        <v>Kitchen</v>
      </c>
      <c r="B13" t="str" s="7">
        <v>K05</v>
      </c>
      <c r="C13" t="str" s="13">
        <v>Countertop gross plan area; thickness/stone to confirm; edge finish, one sink cut-out and installation included</v>
      </c>
      <c r="D13" t="str" s="7">
        <v>m²</v>
      </c>
      <c r="E13" s="14">
        <f>'Measurements'!H25</f>
        <v>2.16</v>
      </c>
      <c r="F13" t="str" s="15">
        <v/>
      </c>
      <c r="G13" t="str" s="9">
        <f>IF(F13="","",IF(OR(NOT(ISNUMBER(F13)),F13&lt;0),NA(),ROUND(E13*F13,2)))</f>
        <v/>
      </c>
    </row>
    <row r="14" ht="58" customHeight="1">
      <c r="A14" t="str" s="7">
        <v>Kitchen</v>
      </c>
      <c r="B14" t="str" s="7">
        <v>K06</v>
      </c>
      <c r="C14" t="str" s="13">
        <v>Hardware package per K6 schedule; brand, series and load rating to confirm; fitting included</v>
      </c>
      <c r="D14" t="str" s="7">
        <v>set</v>
      </c>
      <c r="E14" s="8">
        <f>'Measurements'!H37</f>
        <v>1</v>
      </c>
      <c r="F14" t="str" s="15">
        <v/>
      </c>
      <c r="G14" t="str" s="9">
        <f>IF(F14="","",IF(OR(NOT(ISNUMBER(F14)),F14&lt;0),NA(),ROUND(E14*F14,2)))</f>
        <v/>
      </c>
    </row>
    <row r="15" ht="58" customHeight="1">
      <c r="A15" t="str" s="7">
        <v>Wardrobes</v>
      </c>
      <c r="B15" t="str" s="7">
        <v>R01</v>
      </c>
      <c r="C15" t="str" s="13">
        <v>Two wardrobes: carcass + shutters + backs + shelves + finish + installation; 0.6 m deep; internal fittings separate</v>
      </c>
      <c r="D15" t="str" s="7">
        <v>m² front</v>
      </c>
      <c r="E15" s="14">
        <f>'Measurements'!H26</f>
        <v>7.56</v>
      </c>
      <c r="F15" t="str" s="15">
        <v/>
      </c>
      <c r="G15" t="str" s="9">
        <f>IF(F15="","",IF(OR(NOT(ISNUMBER(F15)),F15&lt;0),NA(),ROUND(E15*F15,2)))</f>
        <v/>
      </c>
    </row>
    <row r="16" ht="58" customHeight="1">
      <c r="A16" t="str" s="7">
        <v>Wardrobes</v>
      </c>
      <c r="B16" t="str" s="7">
        <v>R02</v>
      </c>
      <c r="C16" t="str" s="13">
        <v>Internal fittings package per R2 schedule; brand/series to confirm; fitting included</v>
      </c>
      <c r="D16" t="str" s="7">
        <v>set</v>
      </c>
      <c r="E16" s="8">
        <f>'Measurements'!H38</f>
        <v>2</v>
      </c>
      <c r="F16" t="str" s="15">
        <v/>
      </c>
      <c r="G16" t="str" s="9">
        <f>IF(F16="","",IF(OR(NOT(ISNUMBER(F16)),F16&lt;0),NA(),ROUND(E16*F16,2)))</f>
        <v/>
      </c>
    </row>
    <row r="17" ht="58" customHeight="1">
      <c r="A17" t="str" s="7">
        <v>Loose furniture</v>
      </c>
      <c r="B17" t="str" s="7">
        <v>L01</v>
      </c>
      <c r="C17" t="str" s="13">
        <v>Bed complete per approved size/material/finish, delivery and assembly included; mattress excluded</v>
      </c>
      <c r="D17" t="str" s="7">
        <v>nos</v>
      </c>
      <c r="E17" s="8">
        <f>'Measurements'!H35</f>
        <v>2</v>
      </c>
      <c r="F17" t="str" s="15">
        <v/>
      </c>
      <c r="G17" t="str" s="9">
        <f>IF(F17="","",IF(OR(NOT(ISNUMBER(F17)),F17&lt;0),NA(),ROUND(E17*F17,2)))</f>
        <v/>
      </c>
    </row>
    <row r="18" ht="58" customHeight="1">
      <c r="A18" t="str" s="7">
        <v>Loose furniture</v>
      </c>
      <c r="B18" t="str" s="7">
        <v>L02</v>
      </c>
      <c r="C18" t="str" s="13">
        <v>Sofa complete per approved size/frame/fabric; delivery included</v>
      </c>
      <c r="D18" t="str" s="7">
        <v>nos</v>
      </c>
      <c r="E18" s="8">
        <f>'Measurements'!H36</f>
        <v>1</v>
      </c>
      <c r="F18" t="str" s="15">
        <v/>
      </c>
      <c r="G18" t="str" s="9">
        <f>IF(F18="","",IF(OR(NOT(ISNUMBER(F18)),F18&lt;0),NA(),ROUND(E18*F18,2)))</f>
        <v/>
      </c>
    </row>
    <row r="19" ht="58" customHeight="1">
      <c r="A19" t="str" s="7">
        <v>Flooring / skirting</v>
      </c>
      <c r="B19" t="str" s="7">
        <v>F01</v>
      </c>
      <c r="C19" t="str" s="13">
        <v>Floor finish across seven clear room rectangles before cabinetry; room-wise dry/wet finish to confirm; no purchase wastage</v>
      </c>
      <c r="D19" t="str" s="7">
        <v>m²</v>
      </c>
      <c r="E19" s="14">
        <f>'Measurements'!E13</f>
        <v>67.25</v>
      </c>
      <c r="F19" t="str" s="15">
        <v/>
      </c>
      <c r="G19" t="str" s="9">
        <f>IF(F19="","",IF(OR(NOT(ISNUMBER(F19)),F19&lt;0),NA(),ROUND(E19*F19,2)))</f>
        <v/>
      </c>
    </row>
    <row r="20" ht="58" customHeight="1">
      <c r="A20" t="str" s="7">
        <v>Flooring / skirting</v>
      </c>
      <c r="B20" t="str" s="7">
        <v>F02</v>
      </c>
      <c r="C20" t="str" s="13">
        <v>Bedroom skirting only; 100 mm high; omit doors and wardrobe backs; finish/substrate to confirm</v>
      </c>
      <c r="D20" t="str" s="7">
        <v>running m</v>
      </c>
      <c r="E20" s="14">
        <f>'Measurements'!H27</f>
        <v>23.6</v>
      </c>
      <c r="F20" t="str" s="15">
        <v/>
      </c>
      <c r="G20" t="str" s="9">
        <f>IF(F20="","",IF(OR(NOT(ISNUMBER(F20)),F20&lt;0),NA(),ROUND(E20*F20,2)))</f>
        <v/>
      </c>
    </row>
    <row r="21" ht="58" customHeight="1">
      <c r="A21" t="str" s="7">
        <v>Painting / polish</v>
      </c>
      <c r="B21" t="str" s="7">
        <v>P01</v>
      </c>
      <c r="C21" t="str" s="13">
        <v>Selected ceilings: compatible primer + two emulsion coats, supply and application; joint treatment in C01</v>
      </c>
      <c r="D21" t="str" s="7">
        <v>m²</v>
      </c>
      <c r="E21" s="14">
        <f>SUM('Measurements'!H17:H19)</f>
        <v>46.25</v>
      </c>
      <c r="F21" t="str" s="15">
        <v/>
      </c>
      <c r="G21" t="str" s="9">
        <f>IF(F21="","",IF(OR(NOT(ISNUMBER(F21)),F21&lt;0),NA(),ROUND(E21*F21,2)))</f>
        <v/>
      </c>
    </row>
    <row r="22" ht="58" customHeight="1">
      <c r="A22" t="str" s="7">
        <v>Electrical</v>
      </c>
      <c r="B22" t="str" s="7">
        <v>E01</v>
      </c>
      <c r="C22" t="str" s="13">
        <v>18 light wiring points; wire size/brand, conduit, switch, route/length allowance and testing to confirm; fixtures separate</v>
      </c>
      <c r="D22" t="str" s="7">
        <v>nos</v>
      </c>
      <c r="E22" s="8">
        <f>'Measurements'!H30</f>
        <v>18</v>
      </c>
      <c r="F22" t="str" s="15">
        <v/>
      </c>
      <c r="G22" t="str" s="9">
        <f>IF(F22="","",IF(OR(NOT(ISNUMBER(F22)),F22&lt;0),NA(),ROUND(E22*F22,2)))</f>
        <v/>
      </c>
    </row>
    <row r="23" ht="58" customHeight="1">
      <c r="A23" t="str" s="7">
        <v>Electrical</v>
      </c>
      <c r="B23" t="str" s="7">
        <v>E02</v>
      </c>
      <c r="C23" t="str" s="13">
        <v>12 socket points; rating, wire size/brand, conduit, socket, route/length allowance and testing to confirm</v>
      </c>
      <c r="D23" t="str" s="7">
        <v>nos</v>
      </c>
      <c r="E23" s="8">
        <f>'Measurements'!H31</f>
        <v>12</v>
      </c>
      <c r="F23" t="str" s="15">
        <v/>
      </c>
      <c r="G23" t="str" s="9">
        <f>IF(F23="","",IF(OR(NOT(ISNUMBER(F23)),F23&lt;0),NA(),ROUND(E23*F23,2)))</f>
        <v/>
      </c>
    </row>
    <row r="24" ht="58" customHeight="1">
      <c r="A24" t="str" s="7">
        <v>Electrical</v>
      </c>
      <c r="B24" t="str" s="7">
        <v>E03</v>
      </c>
      <c r="C24" t="str" s="13">
        <v>18 light fixtures; lumens, wattage, CCT, driver, IP rating by room and installation to confirm; wiring separate</v>
      </c>
      <c r="D24" t="str" s="7">
        <v>nos</v>
      </c>
      <c r="E24" s="8">
        <f>'Measurements'!H30</f>
        <v>18</v>
      </c>
      <c r="F24" t="str" s="15">
        <v/>
      </c>
      <c r="G24" t="str" s="9">
        <f>IF(F24="","",IF(OR(NOT(ISNUMBER(F24)),F24&lt;0),NA(),ROUND(E24*F24,2)))</f>
        <v/>
      </c>
    </row>
    <row r="25" ht="58" customHeight="1">
      <c r="A25" t="str" s="7">
        <v>Plumbing fixtures</v>
      </c>
      <c r="B25" t="str" s="7">
        <v>P02</v>
      </c>
      <c r="C25" t="str" s="13">
        <v>Replacement basin incl. tap, waste, trap and fixing to existing connections; model to confirm</v>
      </c>
      <c r="D25" t="str" s="7">
        <v>nos</v>
      </c>
      <c r="E25" s="8">
        <f>'Measurements'!H32</f>
        <v>2</v>
      </c>
      <c r="F25" t="str" s="15">
        <v/>
      </c>
      <c r="G25" t="str" s="9">
        <f>IF(F25="","",IF(OR(NOT(ISNUMBER(F25)),F25&lt;0),NA(),ROUND(E25*F25,2)))</f>
        <v/>
      </c>
    </row>
    <row r="26" ht="58" customHeight="1">
      <c r="A26" t="str" s="7">
        <v>Plumbing fixtures</v>
      </c>
      <c r="B26" t="str" s="7">
        <v>P03</v>
      </c>
      <c r="C26" t="str" s="13">
        <v>Kitchen sink incl. tap, waste, trap and fixing to existing connections; model to confirm</v>
      </c>
      <c r="D26" t="str" s="7">
        <v>nos</v>
      </c>
      <c r="E26" s="8">
        <f>'Measurements'!H33</f>
        <v>1</v>
      </c>
      <c r="F26" t="str" s="15">
        <v/>
      </c>
      <c r="G26" t="str" s="9">
        <f>IF(F26="","",IF(OR(NOT(ISNUMBER(F26)),F26&lt;0),NA(),ROUND(E26*F26,2)))</f>
        <v/>
      </c>
    </row>
    <row r="27" ht="58" customHeight="1">
      <c r="A27" t="str" s="7">
        <v>Plumbing fixtures</v>
      </c>
      <c r="B27" t="str" s="7">
        <v>P04</v>
      </c>
      <c r="C27" t="str" s="13">
        <v>Replacement WC set incl. cistern, seat and connection to existing outlets; model to confirm</v>
      </c>
      <c r="D27" t="str" s="7">
        <v>nos</v>
      </c>
      <c r="E27" s="8">
        <f>'Measurements'!H34</f>
        <v>2</v>
      </c>
      <c r="F27" t="str" s="15">
        <v/>
      </c>
      <c r="G27" t="str" s="9">
        <f>IF(F27="","",IF(OR(NOT(ISNUMBER(F27)),F27&lt;0),NA(),ROUND(E27*F27,2)))</f>
        <v/>
      </c>
    </row>
    <row r="28" ht="58" customHeight="1">
      <c r="A28" t="str" s="7">
        <v>Glass / partitions</v>
      </c>
      <c r="B28" t="str" s="7">
        <v>G01</v>
      </c>
      <c r="C28" t="str" s="13">
        <v>Fixed glass panel incl. channels, fittings, sealant and installation; glass type/thickness to confirm</v>
      </c>
      <c r="D28" t="str" s="7">
        <v>m²</v>
      </c>
      <c r="E28" s="14">
        <f>'Measurements'!H28</f>
        <v>4.8</v>
      </c>
      <c r="F28" t="str" s="15">
        <v/>
      </c>
      <c r="G28" t="str" s="9">
        <f>IF(F28="","",IF(OR(NOT(ISNUMBER(F28)),F28&lt;0),NA(),ROUND(E28*F28,2)))</f>
        <v/>
      </c>
    </row>
    <row r="29" ht="58" customHeight="1">
      <c r="A29" t="str" s="7">
        <v>Doors / hardware</v>
      </c>
      <c r="B29" t="str" s="7">
        <v>D01</v>
      </c>
      <c r="C29" t="str" s="13">
        <v>Bedroom door set incl. frame, finished shutter and fixing; 0.9 × 2.1 m; hardware separate</v>
      </c>
      <c r="D29" t="str" s="7">
        <v>nos</v>
      </c>
      <c r="E29" s="8">
        <f>'Measurements'!H29</f>
        <v>2</v>
      </c>
      <c r="F29" t="str" s="15">
        <v/>
      </c>
      <c r="G29" t="str" s="9">
        <f>IF(F29="","",IF(OR(NOT(ISNUMBER(F29)),F29&lt;0),NA(),ROUND(E29*F29,2)))</f>
        <v/>
      </c>
    </row>
    <row r="30" ht="58" customHeight="1">
      <c r="A30" t="str" s="7">
        <v>Doors / hardware</v>
      </c>
      <c r="B30" t="str" s="7">
        <v>D02</v>
      </c>
      <c r="C30" t="str" s="13">
        <v>Door hardware set: 3 hinges, 1 lock/handle set and 1 stopper; brand/series and fitting to confirm</v>
      </c>
      <c r="D30" t="str" s="7">
        <v>set</v>
      </c>
      <c r="E30" s="8">
        <f>'Measurements'!H29</f>
        <v>2</v>
      </c>
      <c r="F30" t="str" s="15">
        <v/>
      </c>
      <c r="G30" t="str" s="9">
        <f>IF(F30="","",IF(OR(NOT(ISNUMBER(F30)),F30&lt;0),NA(),ROUND(E30*F30,2)))</f>
        <v/>
      </c>
    </row>
    <row r="31" ht="58" customHeight="1">
      <c r="A31" t="str" s="7">
        <v>Site protection / debris</v>
      </c>
      <c r="B31" t="str" s="7">
        <v>S01</v>
      </c>
      <c r="C31" t="str" s="13">
        <v>One full floor protection layer across seven rooms, installation and removal; material to confirm</v>
      </c>
      <c r="D31" t="str" s="7">
        <v>m²</v>
      </c>
      <c r="E31" s="14">
        <f>'Measurements'!E13</f>
        <v>67.25</v>
      </c>
      <c r="F31" t="str" s="15">
        <v/>
      </c>
      <c r="G31" t="str" s="9">
        <f>IF(F31="","",IF(OR(NOT(ISNUMBER(F31)),F31&lt;0),NA(),ROUND(E31*F31,2)))</f>
        <v/>
      </c>
    </row>
    <row r="32" ht="58" customHeight="1">
      <c r="A32" t="str" s="7">
        <v>Site protection / debris</v>
      </c>
      <c r="B32" t="str" s="7">
        <v>S02</v>
      </c>
      <c r="C32" t="str" s="13">
        <v>Debris removal allowance for this scope; vendor to define trips, loading, transport and disposal</v>
      </c>
      <c r="D32" t="str" s="7">
        <v>job</v>
      </c>
      <c r="E32" s="8">
        <f>'Measurements'!H39</f>
        <v>1</v>
      </c>
      <c r="F32" t="str" s="15">
        <v/>
      </c>
      <c r="G32" t="str" s="9">
        <f>IF(F32="","",IF(OR(NOT(ISNUMBER(F32)),F32&lt;0),NA(),ROUND(E32*F32,2)))</f>
        <v/>
      </c>
    </row>
    <row r="33" ht="34" customHeight="1">
      <c r="A33" t="str" s="10">
        <v>TOTAL</v>
      </c>
      <c r="B33" t="str" s="10">
        <v/>
      </c>
      <c r="C33" t="str" s="10">
        <v/>
      </c>
      <c r="D33" t="str" s="10">
        <v/>
      </c>
      <c r="E33" t="str" s="10">
        <v/>
      </c>
      <c r="F33" t="str" s="12">
        <v/>
      </c>
      <c r="G33" t="str" s="12">
        <f>IF(COUNT(G7:G32)&lt;26,"",SUM(G7:G32))</f>
        <v/>
      </c>
    </row>
  </sheetData>
  <ignoredErrors>
    <ignoredError numberStoredAsText="1" sqref="A2:G3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2:H47"/>
  <sheetViews>
    <sheetView workbookViewId="0" showGridLines="0">
      <pane ySplit="5" topLeftCell="A6" activePane="bottomLeft" state="frozen"/>
    </sheetView>
  </sheetViews>
  <cols>
    <col min="1" max="1" width="23.83203125" customWidth="1"/>
    <col min="2" max="2" width="68.83203125" customWidth="1"/>
    <col min="3" max="3" width="14.83203125" customWidth="1"/>
    <col min="4" max="4" width="12.83203125" customWidth="1"/>
    <col min="5" max="5" width="18.83203125" customWidth="1"/>
    <col min="6" max="6" width="18.83203125" customWidth="1"/>
    <col min="7" max="7" width="16.83203125" customWidth="1"/>
    <col min="8" max="8" width="16.83203125" customWidth="1"/>
  </cols>
  <sheetData>
    <row r="2" ht="28" customHeight="1">
      <c r="A2" t="str" s="4">
        <v>Measurements — replace fictional inputs</v>
      </c>
    </row>
    <row r="3" ht="34" customHeight="1">
      <c r="A3" t="str" s="5">
        <v>Room dimensions in metres. Areas are clear room rectangles, not saleable or built-up flat area.</v>
      </c>
    </row>
    <row r="4" ht="34" customHeight="1">
      <c r="A4" t="str" s="5">
        <v>Floor finish extends under cabinetry; skirting below is limited to bedrooms. Revise scope before quoting.</v>
      </c>
    </row>
    <row r="5" ht="42" customHeight="1">
      <c r="A5" t="str" s="6">
        <v>Room</v>
      </c>
      <c r="B5" t="str" s="6">
        <v>Length m</v>
      </c>
      <c r="C5" t="str" s="6">
        <v>Width m</v>
      </c>
      <c r="D5" t="str" s="6">
        <v>Height m</v>
      </c>
      <c r="E5" t="str" s="6">
        <v>Floor m²</v>
      </c>
      <c r="F5" t="str" s="6">
        <v>Perimeter m</v>
      </c>
    </row>
    <row r="6" ht="34" customHeight="1">
      <c r="A6" t="str" s="7">
        <v>Hall</v>
      </c>
      <c r="B6" s="16">
        <v>5</v>
      </c>
      <c r="C6" s="16">
        <v>4</v>
      </c>
      <c r="D6" s="16">
        <v>3</v>
      </c>
      <c r="E6" s="14">
        <f>IF(OR(COUNT(B6:C6)&lt;&gt;2,MIN(B6:C6)&lt;=0),NA(),ROUND(B6*C6,2))</f>
        <v>20</v>
      </c>
      <c r="F6" s="14">
        <f>IF(OR(COUNT(B6:C6)&lt;&gt;2,MIN(B6:C6)&lt;=0),NA(),ROUND(2*(B6+C6),2))</f>
        <v>18</v>
      </c>
    </row>
    <row r="7" ht="34" customHeight="1">
      <c r="A7" t="str" s="7">
        <v>Bedroom 1</v>
      </c>
      <c r="B7" s="16">
        <v>4</v>
      </c>
      <c r="C7" s="16">
        <v>3.5</v>
      </c>
      <c r="D7" s="16">
        <v>3</v>
      </c>
      <c r="E7" s="14">
        <f>IF(OR(COUNT(B7:C7)&lt;&gt;2,MIN(B7:C7)&lt;=0),NA(),ROUND(B7*C7,2))</f>
        <v>14</v>
      </c>
      <c r="F7" s="14">
        <f>IF(OR(COUNT(B7:C7)&lt;&gt;2,MIN(B7:C7)&lt;=0),NA(),ROUND(2*(B7+C7),2))</f>
        <v>15</v>
      </c>
    </row>
    <row r="8" ht="34" customHeight="1">
      <c r="A8" t="str" s="7">
        <v>Bedroom 2</v>
      </c>
      <c r="B8" s="16">
        <v>3.5</v>
      </c>
      <c r="C8" s="16">
        <v>3.5</v>
      </c>
      <c r="D8" s="16">
        <v>3</v>
      </c>
      <c r="E8" s="14">
        <f>IF(OR(COUNT(B8:C8)&lt;&gt;2,MIN(B8:C8)&lt;=0),NA(),ROUND(B8*C8,2))</f>
        <v>12.25</v>
      </c>
      <c r="F8" s="14">
        <f>IF(OR(COUNT(B8:C8)&lt;&gt;2,MIN(B8:C8)&lt;=0),NA(),ROUND(2*(B8+C8),2))</f>
        <v>14</v>
      </c>
    </row>
    <row r="9" ht="34" customHeight="1">
      <c r="A9" t="str" s="7">
        <v>Kitchen</v>
      </c>
      <c r="B9" s="16">
        <v>3</v>
      </c>
      <c r="C9" s="16">
        <v>3</v>
      </c>
      <c r="D9" s="16">
        <v>3</v>
      </c>
      <c r="E9" s="14">
        <f>IF(OR(COUNT(B9:C9)&lt;&gt;2,MIN(B9:C9)&lt;=0),NA(),ROUND(B9*C9,2))</f>
        <v>9</v>
      </c>
      <c r="F9" s="14">
        <f>IF(OR(COUNT(B9:C9)&lt;&gt;2,MIN(B9:C9)&lt;=0),NA(),ROUND(2*(B9+C9),2))</f>
        <v>12</v>
      </c>
    </row>
    <row r="10" ht="34" customHeight="1">
      <c r="A10" t="str" s="7">
        <v>Passage</v>
      </c>
      <c r="B10" s="16">
        <v>3</v>
      </c>
      <c r="C10" s="16">
        <v>2</v>
      </c>
      <c r="D10" s="16">
        <v>3</v>
      </c>
      <c r="E10" s="14">
        <f>IF(OR(COUNT(B10:C10)&lt;&gt;2,MIN(B10:C10)&lt;=0),NA(),ROUND(B10*C10,2))</f>
        <v>6</v>
      </c>
      <c r="F10" s="14">
        <f>IF(OR(COUNT(B10:C10)&lt;&gt;2,MIN(B10:C10)&lt;=0),NA(),ROUND(2*(B10+C10),2))</f>
        <v>10</v>
      </c>
    </row>
    <row r="11" ht="34" customHeight="1">
      <c r="A11" t="str" s="7">
        <v>Bathroom 1</v>
      </c>
      <c r="B11" s="16">
        <v>2</v>
      </c>
      <c r="C11" s="16">
        <v>1.5</v>
      </c>
      <c r="D11" s="16">
        <v>3</v>
      </c>
      <c r="E11" s="14">
        <f>IF(OR(COUNT(B11:C11)&lt;&gt;2,MIN(B11:C11)&lt;=0),NA(),ROUND(B11*C11,2))</f>
        <v>3</v>
      </c>
      <c r="F11" s="14">
        <f>IF(OR(COUNT(B11:C11)&lt;&gt;2,MIN(B11:C11)&lt;=0),NA(),ROUND(2*(B11+C11),2))</f>
        <v>7</v>
      </c>
    </row>
    <row r="12" ht="34" customHeight="1">
      <c r="A12" t="str" s="7">
        <v>Bathroom 2</v>
      </c>
      <c r="B12" s="16">
        <v>2</v>
      </c>
      <c r="C12" s="16">
        <v>1.5</v>
      </c>
      <c r="D12" s="16">
        <v>3</v>
      </c>
      <c r="E12" s="14">
        <f>IF(OR(COUNT(B12:C12)&lt;&gt;2,MIN(B12:C12)&lt;=0),NA(),ROUND(B12*C12,2))</f>
        <v>3</v>
      </c>
      <c r="F12" s="14">
        <f>IF(OR(COUNT(B12:C12)&lt;&gt;2,MIN(B12:C12)&lt;=0),NA(),ROUND(2*(B12+C12),2))</f>
        <v>7</v>
      </c>
    </row>
    <row r="13" ht="34" customHeight="1">
      <c r="A13" t="str" s="10">
        <v>Floor area total</v>
      </c>
      <c r="B13" t="str" s="10">
        <v/>
      </c>
      <c r="C13" t="str" s="10">
        <v/>
      </c>
      <c r="D13" t="str" s="10">
        <v/>
      </c>
      <c r="E13" s="17">
        <f>SUM(E6:E12)</f>
        <v>67.25</v>
      </c>
    </row>
    <row r="14" ht="34" customHeight="1">
      <c r="A14" t="str" s="5">
        <v>Count × length × breadth − deduction. For nos/set/job use length = breadth = 1; for running m use breadth = 1.</v>
      </c>
    </row>
    <row r="15" ht="34" customHeight="1">
      <c r="A15" t="str" s="5">
        <v>Deduction is a reviewed quantity in the row's unit. Zero means none. No automatic IS threshold decision.</v>
      </c>
    </row>
    <row r="16" ht="42" customHeight="1">
      <c r="A16" t="str" s="6">
        <v>Ref</v>
      </c>
      <c r="B16" t="str" s="6">
        <v>Location / scope</v>
      </c>
      <c r="C16" t="str" s="6">
        <v>Unit</v>
      </c>
      <c r="D16" t="str" s="6">
        <v>Count</v>
      </c>
      <c r="E16" t="str" s="6">
        <v>Length / factor</v>
      </c>
      <c r="F16" t="str" s="6">
        <v>Breadth / factor</v>
      </c>
      <c r="G16" t="str" s="6">
        <v>Deduction</v>
      </c>
      <c r="H16" t="str" s="6">
        <v>Quantity</v>
      </c>
    </row>
    <row r="17" ht="34" customHeight="1">
      <c r="A17" t="str" s="7">
        <v>C1</v>
      </c>
      <c r="B17" t="str" s="7">
        <v>Hall ceiling; no deductible opening</v>
      </c>
      <c r="C17" t="str" s="7">
        <v>m²</v>
      </c>
      <c r="D17" s="18">
        <v>1</v>
      </c>
      <c r="E17" s="14">
        <f>B6</f>
        <v>5</v>
      </c>
      <c r="F17" s="14">
        <f>C6</f>
        <v>4</v>
      </c>
      <c r="G17" s="16">
        <v>0</v>
      </c>
      <c r="H17" s="14">
        <f>IF(OR(COUNT(D17:G17)&lt;&gt;4,MIN(D17:G17)&lt;0,MOD(D17,1)&lt;&gt;0,E17&lt;=0,F17&lt;=0,D17*E17*F17&lt;G17),NA(),ROUND(D17*E17*F17-G17,2))</f>
        <v>20</v>
      </c>
    </row>
    <row r="18" ht="34" customHeight="1">
      <c r="A18" t="str" s="7">
        <v>C2</v>
      </c>
      <c r="B18" t="str" s="7">
        <v>Bedroom 1 ceiling; no deductible opening</v>
      </c>
      <c r="C18" t="str" s="7">
        <v>m²</v>
      </c>
      <c r="D18" s="18">
        <v>1</v>
      </c>
      <c r="E18" s="14">
        <f>B7</f>
        <v>4</v>
      </c>
      <c r="F18" s="14">
        <f>C7</f>
        <v>3.5</v>
      </c>
      <c r="G18" s="16">
        <v>0</v>
      </c>
      <c r="H18" s="14">
        <f>IF(OR(COUNT(D18:G18)&lt;&gt;4,MIN(D18:G18)&lt;0,MOD(D18,1)&lt;&gt;0,E18&lt;=0,F18&lt;=0,D18*E18*F18&lt;G18),NA(),ROUND(D18*E18*F18-G18,2))</f>
        <v>14</v>
      </c>
    </row>
    <row r="19" ht="34" customHeight="1">
      <c r="A19" t="str" s="7">
        <v>C3</v>
      </c>
      <c r="B19" t="str" s="7">
        <v>Bedroom 2 ceiling; no deductible opening</v>
      </c>
      <c r="C19" t="str" s="7">
        <v>m²</v>
      </c>
      <c r="D19" s="18">
        <v>1</v>
      </c>
      <c r="E19" s="14">
        <f>B8</f>
        <v>3.5</v>
      </c>
      <c r="F19" s="14">
        <f>C8</f>
        <v>3.5</v>
      </c>
      <c r="G19" s="16">
        <v>0</v>
      </c>
      <c r="H19" s="14">
        <f>IF(OR(COUNT(D19:G19)&lt;&gt;4,MIN(D19:G19)&lt;0,MOD(D19,1)&lt;&gt;0,E19&lt;=0,F19&lt;=0,D19*E19*F19&lt;G19),NA(),ROUND(D19*E19*F19-G19,2))</f>
        <v>12.25</v>
      </c>
    </row>
    <row r="20" ht="34" customHeight="1">
      <c r="A20" t="str" s="7">
        <v>W1</v>
      </c>
      <c r="B20" t="str" s="7">
        <v>Hall panel; one face, no openings</v>
      </c>
      <c r="C20" t="str" s="7">
        <v>m²</v>
      </c>
      <c r="D20" s="18">
        <v>1</v>
      </c>
      <c r="E20" s="16">
        <v>3</v>
      </c>
      <c r="F20" s="16">
        <v>2.4</v>
      </c>
      <c r="G20" s="16">
        <v>0</v>
      </c>
      <c r="H20" s="14">
        <f>IF(OR(COUNT(D20:G20)&lt;&gt;4,MIN(D20:G20)&lt;0,MOD(D20,1)&lt;&gt;0,E20&lt;=0,F20&lt;=0,D20*E20*F20&lt;G20),NA(),ROUND(D20*E20*F20-G20,2))</f>
        <v>7.2</v>
      </c>
    </row>
    <row r="21" ht="34" customHeight="1">
      <c r="A21" t="str" s="7">
        <v>K1</v>
      </c>
      <c r="B21" t="str" s="7">
        <v>Straight base carcass; 0.6 m deep, 0.75 m high</v>
      </c>
      <c r="C21" t="str" s="7">
        <v>running m</v>
      </c>
      <c r="D21" s="18">
        <v>1</v>
      </c>
      <c r="E21" s="16">
        <v>3.6</v>
      </c>
      <c r="F21" s="16">
        <v>1</v>
      </c>
      <c r="G21" s="16">
        <v>0</v>
      </c>
      <c r="H21" s="14">
        <f>IF(OR(COUNT(D21:G21)&lt;&gt;4,MIN(D21:G21)&lt;0,MOD(D21,1)&lt;&gt;0,E21&lt;=0,F21&lt;=0,D21*E21*F21&lt;G21),NA(),ROUND(D21*E21*F21-G21,2))</f>
        <v>3.6</v>
      </c>
    </row>
    <row r="22" ht="34" customHeight="1">
      <c r="A22" t="str" s="7">
        <v>K2</v>
      </c>
      <c r="B22" t="str" s="7">
        <v>Wall carcass; 0.35 m deep, 0.7 m high</v>
      </c>
      <c r="C22" t="str" s="7">
        <v>running m</v>
      </c>
      <c r="D22" s="18">
        <v>1</v>
      </c>
      <c r="E22" s="16">
        <v>2.4</v>
      </c>
      <c r="F22" s="16">
        <v>1</v>
      </c>
      <c r="G22" s="16">
        <v>0</v>
      </c>
      <c r="H22" s="14">
        <f>IF(OR(COUNT(D22:G22)&lt;&gt;4,MIN(D22:G22)&lt;0,MOD(D22,1)&lt;&gt;0,E22&lt;=0,F22&lt;=0,D22*E22*F22&lt;G22),NA(),ROUND(D22*E22*F22-G22,2))</f>
        <v>2.4</v>
      </c>
    </row>
    <row r="23" ht="34" customHeight="1">
      <c r="A23" t="str" s="7">
        <v>K3</v>
      </c>
      <c r="B23" t="str" s="7">
        <v>Base shutter fronts only</v>
      </c>
      <c r="C23" t="str" s="7">
        <v>m²</v>
      </c>
      <c r="D23" s="18">
        <v>1</v>
      </c>
      <c r="E23" s="14">
        <f>E21</f>
        <v>3.6</v>
      </c>
      <c r="F23" s="16">
        <v>0.75</v>
      </c>
      <c r="G23" s="16">
        <v>0</v>
      </c>
      <c r="H23" s="14">
        <f>IF(OR(COUNT(D23:G23)&lt;&gt;4,MIN(D23:G23)&lt;0,MOD(D23,1)&lt;&gt;0,E23&lt;=0,F23&lt;=0,D23*E23*F23&lt;G23),NA(),ROUND(D23*E23*F23-G23,2))</f>
        <v>2.7</v>
      </c>
    </row>
    <row r="24" ht="34" customHeight="1">
      <c r="A24" t="str" s="7">
        <v>K4</v>
      </c>
      <c r="B24" t="str" s="7">
        <v>Wall shutter fronts only</v>
      </c>
      <c r="C24" t="str" s="7">
        <v>m²</v>
      </c>
      <c r="D24" s="18">
        <v>1</v>
      </c>
      <c r="E24" s="14">
        <f>E22</f>
        <v>2.4</v>
      </c>
      <c r="F24" s="16">
        <v>0.7</v>
      </c>
      <c r="G24" s="16">
        <v>0</v>
      </c>
      <c r="H24" s="14">
        <f>IF(OR(COUNT(D24:G24)&lt;&gt;4,MIN(D24:G24)&lt;0,MOD(D24,1)&lt;&gt;0,E24&lt;=0,F24&lt;=0,D24*E24*F24&lt;G24),NA(),ROUND(D24*E24*F24-G24,2))</f>
        <v>1.68</v>
      </c>
    </row>
    <row r="25" ht="34" customHeight="1">
      <c r="A25" t="str" s="7">
        <v>K5</v>
      </c>
      <c r="B25" t="str" s="7">
        <v>Counter gross rectangle; cut-out labour included in BOQ</v>
      </c>
      <c r="C25" t="str" s="7">
        <v>m²</v>
      </c>
      <c r="D25" s="18">
        <v>1</v>
      </c>
      <c r="E25" s="14">
        <f>E21</f>
        <v>3.6</v>
      </c>
      <c r="F25" s="16">
        <v>0.6</v>
      </c>
      <c r="G25" s="16">
        <v>0</v>
      </c>
      <c r="H25" s="14">
        <f>IF(OR(COUNT(D25:G25)&lt;&gt;4,MIN(D25:G25)&lt;0,MOD(D25,1)&lt;&gt;0,E25&lt;=0,F25&lt;=0,D25*E25*F25&lt;G25),NA(),ROUND(D25*E25*F25-G25,2))</f>
        <v>2.16</v>
      </c>
    </row>
    <row r="26" ht="34" customHeight="1">
      <c r="A26" t="str" s="7">
        <v>R1</v>
      </c>
      <c r="B26" t="str" s="7">
        <v>Two wardrobes; front area, each 0.6 m deep</v>
      </c>
      <c r="C26" t="str" s="7">
        <v>m²</v>
      </c>
      <c r="D26" s="18">
        <v>2</v>
      </c>
      <c r="E26" s="16">
        <v>1.8</v>
      </c>
      <c r="F26" s="16">
        <v>2.1</v>
      </c>
      <c r="G26" s="16">
        <v>0</v>
      </c>
      <c r="H26" s="14">
        <f>IF(OR(COUNT(D26:G26)&lt;&gt;4,MIN(D26:G26)&lt;0,MOD(D26,1)&lt;&gt;0,E26&lt;=0,F26&lt;=0,D26*E26*F26&lt;G26),NA(),ROUND(D26*E26*F26-G26,2))</f>
        <v>7.56</v>
      </c>
    </row>
    <row r="27" ht="34" customHeight="1">
      <c r="A27" t="str" s="7">
        <v>F1</v>
      </c>
      <c r="B27" t="str" s="7">
        <v>Bedroom skirting: perimeter less doors and wardrobe backs</v>
      </c>
      <c r="C27" t="str" s="7">
        <v>running m</v>
      </c>
      <c r="D27" s="18">
        <v>1</v>
      </c>
      <c r="E27" s="14">
        <f>F7+F8</f>
        <v>29</v>
      </c>
      <c r="F27" s="16">
        <v>1</v>
      </c>
      <c r="G27" s="14">
        <f>2*0.9+D26*E26</f>
        <v>5.4</v>
      </c>
      <c r="H27" s="14">
        <f>IF(OR(COUNT(D27:G27)&lt;&gt;4,MIN(D27:G27)&lt;0,MOD(D27,1)&lt;&gt;0,E27&lt;=0,F27&lt;=0,D27*E27*F27&lt;G27),NA(),ROUND(D27*E27*F27-G27,2))</f>
        <v>23.6</v>
      </c>
    </row>
    <row r="28" ht="34" customHeight="1">
      <c r="A28" t="str" s="7">
        <v>G1</v>
      </c>
      <c r="B28" t="str" s="7">
        <v>Fixed glass panel; no door opening</v>
      </c>
      <c r="C28" t="str" s="7">
        <v>m²</v>
      </c>
      <c r="D28" s="18">
        <v>1</v>
      </c>
      <c r="E28" s="16">
        <v>2</v>
      </c>
      <c r="F28" s="16">
        <v>2.4</v>
      </c>
      <c r="G28" s="16">
        <v>0</v>
      </c>
      <c r="H28" s="14">
        <f>IF(OR(COUNT(D28:G28)&lt;&gt;4,MIN(D28:G28)&lt;0,MOD(D28,1)&lt;&gt;0,E28&lt;=0,F28&lt;=0,D28*E28*F28&lt;G28),NA(),ROUND(D28*E28*F28-G28,2))</f>
        <v>4.8</v>
      </c>
    </row>
    <row r="29" ht="34" customHeight="1">
      <c r="A29" t="str" s="7">
        <v>D1</v>
      </c>
      <c r="B29" t="str" s="7">
        <v>Two new bedroom door sets; each 0.9 × 2.1 m</v>
      </c>
      <c r="C29" t="str" s="7">
        <v>nos</v>
      </c>
      <c r="D29" s="18">
        <v>2</v>
      </c>
      <c r="E29" s="16">
        <v>1</v>
      </c>
      <c r="F29" s="16">
        <v>1</v>
      </c>
      <c r="G29" s="16">
        <v>0</v>
      </c>
      <c r="H29" s="14">
        <f>IF(OR(COUNT(D29:G29)&lt;&gt;4,MIN(D29:G29)&lt;0,MOD(D29,1)&lt;&gt;0,E29&lt;=0,F29&lt;=0,D29*E29*F29&lt;G29),NA(),ROUND(D29*E29*F29-G29,2))</f>
        <v>2</v>
      </c>
    </row>
    <row r="30" ht="34" customHeight="1">
      <c r="A30" t="str" s="7">
        <v>E1</v>
      </c>
      <c r="B30" t="str" s="7">
        <v>Light locations: hall 6, bedrooms 3+3, kitchen 2, passage 2, baths 1+1</v>
      </c>
      <c r="C30" t="str" s="7">
        <v>nos</v>
      </c>
      <c r="D30" s="18">
        <v>18</v>
      </c>
      <c r="E30" s="16">
        <v>1</v>
      </c>
      <c r="F30" s="16">
        <v>1</v>
      </c>
      <c r="G30" s="16">
        <v>0</v>
      </c>
      <c r="H30" s="14">
        <f>IF(OR(COUNT(D30:G30)&lt;&gt;4,MIN(D30:G30)&lt;0,MOD(D30,1)&lt;&gt;0,E30&lt;=0,F30&lt;=0,D30*E30*F30&lt;G30),NA(),ROUND(D30*E30*F30-G30,2))</f>
        <v>18</v>
      </c>
    </row>
    <row r="31" ht="34" customHeight="1">
      <c r="A31" t="str" s="7">
        <v>E2</v>
      </c>
      <c r="B31" t="str" s="7">
        <v>Socket points: hall 4, bedrooms 3+3, kitchen 2</v>
      </c>
      <c r="C31" t="str" s="7">
        <v>nos</v>
      </c>
      <c r="D31" s="18">
        <v>12</v>
      </c>
      <c r="E31" s="16">
        <v>1</v>
      </c>
      <c r="F31" s="16">
        <v>1</v>
      </c>
      <c r="G31" s="16">
        <v>0</v>
      </c>
      <c r="H31" s="14">
        <f>IF(OR(COUNT(D31:G31)&lt;&gt;4,MIN(D31:G31)&lt;0,MOD(D31,1)&lt;&gt;0,E31&lt;=0,F31&lt;=0,D31*E31*F31&lt;G31),NA(),ROUND(D31*E31*F31-G31,2))</f>
        <v>12</v>
      </c>
    </row>
    <row r="32" ht="34" customHeight="1">
      <c r="A32" t="str" s="7">
        <v>P1</v>
      </c>
      <c r="B32" t="str" s="7">
        <v>Two replacement basins; one in each bathroom</v>
      </c>
      <c r="C32" t="str" s="7">
        <v>nos</v>
      </c>
      <c r="D32" s="18">
        <v>2</v>
      </c>
      <c r="E32" s="16">
        <v>1</v>
      </c>
      <c r="F32" s="16">
        <v>1</v>
      </c>
      <c r="G32" s="16">
        <v>0</v>
      </c>
      <c r="H32" s="14">
        <f>IF(OR(COUNT(D32:G32)&lt;&gt;4,MIN(D32:G32)&lt;0,MOD(D32,1)&lt;&gt;0,E32&lt;=0,F32&lt;=0,D32*E32*F32&lt;G32),NA(),ROUND(D32*E32*F32-G32,2))</f>
        <v>2</v>
      </c>
    </row>
    <row r="33" ht="34" customHeight="1">
      <c r="A33" t="str" s="7">
        <v>P2</v>
      </c>
      <c r="B33" t="str" s="7">
        <v>One kitchen sink</v>
      </c>
      <c r="C33" t="str" s="7">
        <v>nos</v>
      </c>
      <c r="D33" s="18">
        <v>1</v>
      </c>
      <c r="E33" s="16">
        <v>1</v>
      </c>
      <c r="F33" s="16">
        <v>1</v>
      </c>
      <c r="G33" s="16">
        <v>0</v>
      </c>
      <c r="H33" s="14">
        <f>IF(OR(COUNT(D33:G33)&lt;&gt;4,MIN(D33:G33)&lt;0,MOD(D33,1)&lt;&gt;0,E33&lt;=0,F33&lt;=0,D33*E33*F33&lt;G33),NA(),ROUND(D33*E33*F33-G33,2))</f>
        <v>1</v>
      </c>
    </row>
    <row r="34" ht="34" customHeight="1">
      <c r="A34" t="str" s="7">
        <v>P3</v>
      </c>
      <c r="B34" t="str" s="7">
        <v>Two replacement WC sets</v>
      </c>
      <c r="C34" t="str" s="7">
        <v>nos</v>
      </c>
      <c r="D34" s="18">
        <v>2</v>
      </c>
      <c r="E34" s="16">
        <v>1</v>
      </c>
      <c r="F34" s="16">
        <v>1</v>
      </c>
      <c r="G34" s="16">
        <v>0</v>
      </c>
      <c r="H34" s="14">
        <f>IF(OR(COUNT(D34:G34)&lt;&gt;4,MIN(D34:G34)&lt;0,MOD(D34,1)&lt;&gt;0,E34&lt;=0,F34&lt;=0,D34*E34*F34&lt;G34),NA(),ROUND(D34*E34*F34-G34,2))</f>
        <v>2</v>
      </c>
    </row>
    <row r="35" ht="34" customHeight="1">
      <c r="A35" t="str" s="7">
        <v>L1</v>
      </c>
      <c r="B35" t="str" s="7">
        <v>Two beds; one per bedroom</v>
      </c>
      <c r="C35" t="str" s="7">
        <v>nos</v>
      </c>
      <c r="D35" s="18">
        <v>2</v>
      </c>
      <c r="E35" s="16">
        <v>1</v>
      </c>
      <c r="F35" s="16">
        <v>1</v>
      </c>
      <c r="G35" s="16">
        <v>0</v>
      </c>
      <c r="H35" s="14">
        <f>IF(OR(COUNT(D35:G35)&lt;&gt;4,MIN(D35:G35)&lt;0,MOD(D35,1)&lt;&gt;0,E35&lt;=0,F35&lt;=0,D35*E35*F35&lt;G35),NA(),ROUND(D35*E35*F35-G35,2))</f>
        <v>2</v>
      </c>
    </row>
    <row r="36" ht="34" customHeight="1">
      <c r="A36" t="str" s="7">
        <v>L2</v>
      </c>
      <c r="B36" t="str" s="7">
        <v>One hall sofa</v>
      </c>
      <c r="C36" t="str" s="7">
        <v>nos</v>
      </c>
      <c r="D36" s="18">
        <v>1</v>
      </c>
      <c r="E36" s="16">
        <v>1</v>
      </c>
      <c r="F36" s="16">
        <v>1</v>
      </c>
      <c r="G36" s="16">
        <v>0</v>
      </c>
      <c r="H36" s="14">
        <f>IF(OR(COUNT(D36:G36)&lt;&gt;4,MIN(D36:G36)&lt;0,MOD(D36,1)&lt;&gt;0,E36&lt;=0,F36&lt;=0,D36*E36*F36&lt;G36),NA(),ROUND(D36*E36*F36-G36,2))</f>
        <v>1</v>
      </c>
    </row>
    <row r="37" ht="34" customHeight="1">
      <c r="A37" t="str" s="7">
        <v>K6</v>
      </c>
      <c r="B37" t="str" s="7">
        <v>Kitchen hardware package: 20 hinges, 10 handles, 3 runner pairs</v>
      </c>
      <c r="C37" t="str" s="7">
        <v>set</v>
      </c>
      <c r="D37" s="18">
        <v>1</v>
      </c>
      <c r="E37" s="16">
        <v>1</v>
      </c>
      <c r="F37" s="16">
        <v>1</v>
      </c>
      <c r="G37" s="16">
        <v>0</v>
      </c>
      <c r="H37" s="14">
        <f>IF(OR(COUNT(D37:G37)&lt;&gt;4,MIN(D37:G37)&lt;0,MOD(D37,1)&lt;&gt;0,E37&lt;=0,F37&lt;=0,D37*E37*F37&lt;G37),NA(),ROUND(D37*E37*F37-G37,2))</f>
        <v>1</v>
      </c>
    </row>
    <row r="38" ht="34" customHeight="1">
      <c r="A38" t="str" s="7">
        <v>R2</v>
      </c>
      <c r="B38" t="str" s="7">
        <v>Wardrobe fittings per unit: 9 hinges, 3 handles, 1 rail, 1 runner pair</v>
      </c>
      <c r="C38" t="str" s="7">
        <v>set</v>
      </c>
      <c r="D38" s="8">
        <f>D26</f>
        <v>2</v>
      </c>
      <c r="E38" s="16">
        <v>1</v>
      </c>
      <c r="F38" s="16">
        <v>1</v>
      </c>
      <c r="G38" s="16">
        <v>0</v>
      </c>
      <c r="H38" s="14">
        <f>IF(OR(COUNT(D38:G38)&lt;&gt;4,MIN(D38:G38)&lt;0,MOD(D38,1)&lt;&gt;0,E38&lt;=0,F38&lt;=0,D38*E38*F38&lt;G38),NA(),ROUND(D38*E38*F38-G38,2))</f>
        <v>2</v>
      </c>
    </row>
    <row r="39" ht="34" customHeight="1">
      <c r="A39" t="str" s="7">
        <v>S1</v>
      </c>
      <c r="B39" t="str" s="7">
        <v>Debris removal allowance; vendor must state trips and disposal scope</v>
      </c>
      <c r="C39" t="str" s="7">
        <v>job</v>
      </c>
      <c r="D39" s="18">
        <v>1</v>
      </c>
      <c r="E39" s="16">
        <v>1</v>
      </c>
      <c r="F39" s="16">
        <v>1</v>
      </c>
      <c r="G39" s="16">
        <v>0</v>
      </c>
      <c r="H39" s="14">
        <f>IF(OR(COUNT(D39:G39)&lt;&gt;4,MIN(D39:G39)&lt;0,MOD(D39,1)&lt;&gt;0,E39&lt;=0,F39&lt;=0,D39*E39*F39&lt;G39),NA(),ROUND(D39*E39*F39-G39,2))</f>
        <v>1</v>
      </c>
    </row>
    <row r="40" ht="34" customHeight="1">
      <c r="A40" t="str" s="5">
        <v>Ceiling rule</v>
      </c>
      <c r="B40" t="str" s="5">
        <v>IS 1200 Part 10:1973 cl. 3.4: no deduction for each opening ≤0.4 m²; larger openings deducted in full.</v>
      </c>
    </row>
    <row r="41" ht="34" customHeight="1">
      <c r="A41" t="str" s="5">
        <v>Rule source</v>
      </c>
      <c r="B41" t="str" s="5">
        <v>https://law.resource.org/pub/in/bis/S03/is.1200.10.1973.pdf</v>
      </c>
    </row>
    <row r="42" ht="34" customHeight="1">
      <c r="A42" t="str" s="5">
        <v>Contract</v>
      </c>
      <c r="B42" t="str" s="5">
        <v>Check agreed edition and item scope. Large-opening formation, coves and access panels require separate items if applicable.</v>
      </c>
    </row>
    <row r="43" ht="34" customHeight="1">
      <c r="A43" t="str" s="5">
        <v>Kitchen</v>
      </c>
      <c r="B43" t="str" s="5">
        <v>Straight runs, no corner overlap, no appliance gaps. Counter uses agreed gross area; sink cutting is included once.</v>
      </c>
    </row>
    <row r="44" ht="34" customHeight="1">
      <c r="A44" t="str" s="5">
        <v>Wardrobe</v>
      </c>
      <c r="B44" t="str" s="5">
        <v>One 1.8 × 2.1 m front per bedroom. No lofts. Front-area rate includes carcass and shutters; fittings separate.</v>
      </c>
    </row>
    <row r="45" ht="34" customHeight="1">
      <c r="A45" t="str" s="5">
        <v>Counts</v>
      </c>
      <c r="B45" t="str" s="5">
        <v>Fixture/hardware counts are assumed schedules. Revise counts and models against electrical/joinery drawings.</v>
      </c>
    </row>
    <row r="46" ht="34" customHeight="1">
      <c r="A46" t="str" s="5">
        <v>Skirting</v>
      </c>
      <c r="B46" t="str" s="5">
        <v>Two bedroom door widths of 0.9 m and two wardrobe backs of 1.8 m are omitted; no returns included.</v>
      </c>
    </row>
    <row r="47" ht="34" customHeight="1">
      <c r="A47" t="str" s="5">
        <v>Source</v>
      </c>
      <c r="B47" t="str" s="5">
        <v>SiteSetu fictional example dated 25 October 2026. No rates supplied.</v>
      </c>
    </row>
  </sheetData>
  <ignoredErrors>
    <ignoredError numberStoredAsText="1" sqref="A2:H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Abstract</vt:lpstr>
      <vt:lpstr>BOQ</vt:lpstr>
      <vt:lpstr>Measurements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2026-10-25T00:00:00Z</dcterms:created>
  <dcterms:modified xsi:type="dcterms:W3CDTF">2026-10-25T00:00:00Z</dcterms:modified>
  <dc:creator>SiteSetu</dc:creator>
  <dc:title>Interior BOQ Format</dc:title>
</cp:coreProperties>
</file>