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oints" sheetId="2" r:id="rId2"/>
    <sheet name="Estimate" sheetId="3" r:id="rId3"/>
    <sheet name="Quote" sheetId="4" r:id="rId4"/>
  </sheets>
  <definedNames>
    <definedName name="_xlnm.Print_Area" localSheetId="0">'Read me'!$A$1:$B$30</definedName>
    <definedName name="_xlnm.Print_Area" localSheetId="1">'Points'!$A$1:$H$15</definedName>
    <definedName name="_xlnm.Print_Area" localSheetId="2">'Estimate'!$A$1:$G$32</definedName>
    <definedName name="_xlnm.Print_Area" localSheetId="3">'Quote'!$A$1:$I$30</definedName>
    <definedName name="_xlnm.Print_Titles" localSheetId="3">'Quote'!$1:$9</definedName>
  </definedNames>
  <calcPr calcMode="auto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#,##0.##"/>
    <numFmt numFmtId="61" formatCode="&quot;Rs &quot;#,##0.00"/>
  </numFmts>
  <fonts count="3">
    <font>
      <sz val="12"/>
      <color theme="1"/>
      <name val="Calibri"/>
      <family val="2"/>
      <scheme val="minor"/>
    </font>
    <font>
      <sz val="11"/>
      <color rgb="FFFFFFFF"/>
      <name val="Arial"/>
      <b/>
    </font>
    <font>
      <sz val="15"/>
      <color rgb="FF172B4D"/>
      <name val="Arial"/>
      <b/>
    </font>
  </fonts>
  <fills count="5">
    <fill>
      <patternFill patternType="none"/>
    </fill>
    <fill>
      <patternFill patternType="gray125"/>
    </fill>
    <fill>
      <patternFill patternType="solid">
        <fgColor rgb="FF243B53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0F3F6"/>
        <bgColor indexed="64"/>
      </patternFill>
    </fill>
  </fills>
  <borders count="2">
    <border>
      <left/>
      <right/>
      <top/>
      <bottom/>
      <diagonal/>
    </border>
    <border>
      <bottom style="hair">
        <color rgb="FFD5DDE5"/>
      </bottom>
    </border>
  </borders>
  <cellStyleXfs count="1">
    <xf numFmtId="0" fontId="0" fillId="0" borderId="0"/>
  </cellStyleXfs>
  <cellXfs count="11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0" fontId="2" fillId="0" borderId="0" xfId="0" applyAlignment="1" applyFill="1" applyFont="1">
      <alignment vertical="center" wrapText="1"/>
    </xf>
    <xf numFmtId="0" fontId="0" fillId="0" borderId="0" xfId="0" applyAlignment="1" applyFill="1" applyFont="1">
      <alignment vertical="center" wrapText="1"/>
    </xf>
    <xf numFmtId="0" fontId="1" fillId="2" borderId="0" xfId="0" applyAlignment="1" applyFill="1" applyFont="1">
      <alignment vertical="center" wrapText="1" horizontal="center"/>
    </xf>
    <xf numFmtId="0" fontId="0" fillId="3" borderId="1" xfId="0" applyAlignment="1" applyFill="1" applyFont="1">
      <alignment vertical="center" wrapText="1"/>
    </xf>
    <xf numFmtId="60" fontId="0" fillId="4" borderId="1" xfId="0" applyAlignment="1" applyFill="1" applyFont="1">
      <alignment vertical="center" wrapText="1"/>
    </xf>
    <xf numFmtId="0" fontId="0" fillId="4" borderId="1" xfId="0" applyAlignment="1" applyFill="1" applyFont="1">
      <alignment vertical="center" wrapText="1"/>
    </xf>
    <xf numFmtId="61" fontId="0" fillId="4" borderId="1" xfId="0" applyAlignment="1" applyFill="1" applyFont="1">
      <alignment vertical="center" wrapText="1"/>
    </xf>
    <xf numFmtId="61" fontId="0" fillId="3" borderId="1" xfId="0" applyAlignment="1" applyFill="1" applyFo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ijli.unihox.com/home-fitting-orai" TargetMode="External"/><Relationship Id="rId2" Type="http://schemas.openxmlformats.org/officeDocument/2006/relationships/hyperlink" Target="https://www.paamconstruction.com/true-cost/electrical-work/" TargetMode="External"/><Relationship Id="rId3" Type="http://schemas.openxmlformats.org/officeDocument/2006/relationships/hyperlink" Target="https://www.bis.gov.in/wp-content/uploads/2021/09/Indian-Standards-on-Power-Energy-sector.pdf" TargetMode="External"/><Relationship Id="rId4" Type="http://schemas.openxmlformats.org/officeDocument/2006/relationships/hyperlink" Target="https://www.kei-ind.com/wp-content/uploads/2021/08/kei-house-wire-catalogue.pdf" TargetMode="External"/><Relationship Id="rId5" Type="http://schemas.openxmlformats.org/officeDocument/2006/relationships/hyperlink" Target="https://sitesetu.app/blog/electrical-work-rate-list-wiring-cost-i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30"/>
  <sheetViews>
    <sheetView workbookViewId="0" showGridLines="0"/>
  </sheetViews>
  <cols>
    <col min="1" max="1" width="25.83203125" customWidth="1"/>
    <col min="2" max="2" width="111.83203125" customWidth="1"/>
  </cols>
  <sheetData>
    <row r="1" ht="31" customHeight="1">
      <c r="A1" t="str" s="3">
        <v>Electrical rate list and quote format</v>
      </c>
    </row>
    <row r="2" ht="31" customHeight="1">
      <c r="A2" t="str" s="4">
        <v>Prepared</v>
      </c>
      <c r="B2" t="str" s="4">
        <v>20 October 2026. Original hypothetical 2BHK example; no city-specific quotation.</v>
      </c>
    </row>
    <row r="3" ht="31" customHeight="1">
      <c r="A3" t="str" s="4">
        <v>Use</v>
      </c>
      <c r="B3" t="str" s="4">
        <v>Points: edit room counts. Estimate: edit rates and quantities. Quote: replace with project items.</v>
      </c>
    </row>
    <row r="4" ht="31" customHeight="1">
      <c r="A4" t="str" s="4">
        <v>Inputs / formulas</v>
      </c>
      <c r="B4" t="str" s="4">
        <v>Pale amber cells are editable. Grey numeric cells calculate. Zero is an explicit no-charge input.</v>
      </c>
    </row>
    <row r="5" ht="31" customHeight="1">
      <c r="A5" t="str" s="4">
        <v>Scope</v>
      </c>
      <c r="B5" t="str" s="4">
        <v>Point labour includes new-build chasing, conduit fixing, pulling, terminations and device fitting, with allocated circuit runs.</v>
      </c>
    </row>
    <row r="6" ht="31" customHeight="1">
      <c r="A6" t="str" s="4">
        <v>Separate items</v>
      </c>
      <c r="B6" t="str" s="4">
        <v>DB installation, earthing and inspection/testing are separate labour items. Materials are supply-only.</v>
      </c>
    </row>
    <row r="7" ht="31" customHeight="1">
      <c r="A7" t="str" s="4">
        <v>Exclusions</v>
      </c>
      <c r="B7" t="str" s="4">
        <v>Appliances, final fixture mounting, wall restoration, external service cable and utility charges.</v>
      </c>
    </row>
    <row r="8" ht="31" customHeight="1">
      <c r="A8" t="str" s="4">
        <v>Design basis</v>
      </c>
      <c r="B8" t="str" s="4">
        <v>Assumed sizes and routes for estimating only. Confirm circuit design, earthing and protection before procurement.</v>
      </c>
    </row>
    <row r="9" ht="31" customHeight="1">
      <c r="A9" t="str" s="4">
        <v>1.5 sq mm wire</v>
      </c>
      <c r="B9" t="str" s="4">
        <v>180 m assumed route x 3 conductors + 60 m tails/loops = 600 conductor metres.</v>
      </c>
    </row>
    <row r="10" ht="31" customHeight="1">
      <c r="A10" t="str" s="4">
        <v>2.5 sq mm wire</v>
      </c>
      <c r="B10" t="str" s="4">
        <v>90 m assumed route x 3 conductors + 30 m tails/loops = 300 conductor metres.</v>
      </c>
    </row>
    <row r="11" ht="31" customHeight="1">
      <c r="A11" t="str" s="4">
        <v>4 sq mm wire</v>
      </c>
      <c r="B11" t="str" s="4">
        <v>36 m assumed route x 3 conductors + 12 m tails/loops = 120 conductor metres.</v>
      </c>
    </row>
    <row r="12" ht="31" customHeight="1">
      <c r="A12" t="str" s="4">
        <v>6 sq mm wire</v>
      </c>
      <c r="B12" t="str" s="4">
        <v>9 m assumed route x 3 conductors + 3 m tails = 30 conductor metres.</v>
      </c>
    </row>
    <row r="13" ht="31" customHeight="1">
      <c r="A13" t="str" s="4">
        <v>Conduit</v>
      </c>
      <c r="B13" t="str" s="4">
        <v>240 m physical route + 10 m cutting allowance = 250 m. Not a universal area-based rule.</v>
      </c>
    </row>
    <row r="14" ht="31" customHeight="1">
      <c r="A14" t="str" s="4">
        <v>Circuit conductors</v>
      </c>
      <c r="B14" t="str" s="4">
        <v>Final phase, neutral, protective and switched wires need separate size/colour schedules. Three conductors is an example only.</v>
      </c>
    </row>
    <row r="15" ht="31" customHeight="1">
      <c r="A15" t="str" s="4">
        <v>Material lots</v>
      </c>
      <c r="B15" t="str" s="4">
        <v>Boxes: 24 assumed. Split device, DB, earthing and consumables lots into make/model quantities before ordering.</v>
      </c>
    </row>
    <row r="16" ht="31" customHeight="1">
      <c r="A16" t="str" s="4">
        <v>Rate basis</v>
      </c>
      <c r="B16" t="str" s="4">
        <v>All Estimate rates are illustrative inputs. Obtain dated supplier/contractor quotes. No CPWD E&amp;M rates used.</v>
      </c>
    </row>
    <row r="17" ht="31" customHeight="1">
      <c r="A17" t="str" s="4">
        <v>Point changes</v>
      </c>
      <c r="B17" t="str" s="4">
        <v>Point edits update labour. Material lengths, DB and earthing do NOT resize automatically. Remeasure them.</v>
      </c>
    </row>
    <row r="18" ht="31" customHeight="1">
      <c r="A18" t="str" s="4">
        <v>Missing inputs</v>
      </c>
      <c r="B18" t="str" s="4">
        <v>#N/A means incomplete/invalid input. A partial Quote row, negative number or duplicate ID blocks the total.</v>
      </c>
    </row>
    <row r="19" ht="31" customHeight="1">
      <c r="A19" t="str" s="4">
        <v>Counts and rates</v>
      </c>
      <c r="B19" t="str" s="4">
        <v>Counts must be whole and nonnegative. Metres may be decimal. Rates must be numeric and nonnegative.</v>
      </c>
    </row>
    <row r="20" ht="31" customHeight="1">
      <c r="A20" t="str" s="4">
        <v>Quote rows</v>
      </c>
      <c r="B20" t="str" s="4">
        <v>Rows 10-29 are ready. For extra rows extend formulas, validation, duplicate-ID checks, totals and print area.</v>
      </c>
    </row>
    <row r="21" ht="31" customHeight="1">
      <c r="A21" t="str" s="4">
        <v>Quote completion</v>
      </c>
      <c r="B21" t="str" s="4">
        <v>Fill project, city, contractor, drawing/revision, specifications, rate sources, validity and checker before issue.</v>
      </c>
    </row>
    <row r="22" ht="31" customHeight="1">
      <c r="A22" t="str" s="4">
        <v>Printing</v>
      </c>
      <c r="B22" t="str" s="4">
        <v>Landscape, one page wide. Estimate and Quote use A3 for readable specifications. Preview before PDF export.</v>
      </c>
    </row>
    <row r="23" ht="31" customHeight="1">
      <c r="A23" t="str" s="4">
        <v>Rate sources</v>
      </c>
      <c r="B23" t="str" s="4">
        <v>Reported contractor rates only; reviewed 20 October 2026. Not independently confirmed signed offers.</v>
      </c>
    </row>
    <row r="24" ht="31" customHeight="1">
      <c r="A24" t="str" s="4">
        <v>Unihox, June 2026</v>
      </c>
      <c r="B24" t="str" s="4">
        <v>https://bijli.unihox.com/home-fitting-orai</v>
      </c>
    </row>
    <row r="25" ht="31" customHeight="1">
      <c r="A25" t="str" s="4">
        <v>Paam, undated</v>
      </c>
      <c r="B25" t="str" s="4">
        <v>https://www.paamconstruction.com/true-cost/electrical-work/</v>
      </c>
    </row>
    <row r="26" ht="31" customHeight="1">
      <c r="A26" t="str" s="4">
        <v>Earthing rate</v>
      </c>
      <c r="B26" t="str" s="4">
        <v>Orai card has conflicting labour/material inclusions. Its earthing price is omitted.</v>
      </c>
    </row>
    <row r="27" ht="31" customHeight="1">
      <c r="A27" t="str" s="4">
        <v>IS 732:2019</v>
      </c>
      <c r="B27" t="str" s="4">
        <v>BIS: Code of practice for electrical wiring installations, Fourth Revision. This workbook does not design circuits.</v>
      </c>
    </row>
    <row r="28" ht="31" customHeight="1">
      <c r="A28" t="str" s="4">
        <v>BIS overview</v>
      </c>
      <c r="B28" t="str" s="4">
        <v>https://www.bis.gov.in/wp-content/uploads/2021/09/Indian-Standards-on-Power-Energy-sector.pdf</v>
      </c>
    </row>
    <row r="29" ht="31" customHeight="1">
      <c r="A29" t="str" s="4">
        <v>Wire catalogue</v>
      </c>
      <c r="B29" t="str" s="4">
        <v>https://www.kei-ind.com/wp-content/uploads/2021/08/kei-house-wire-catalogue.pdf</v>
      </c>
    </row>
    <row r="30" ht="31" customHeight="1">
      <c r="A30" t="str" s="4">
        <v>Worked guide</v>
      </c>
      <c r="B30" t="str" s="4">
        <v>https://sitesetu.app/blog/electrical-work-rate-list-wiring-cost-india</v>
      </c>
    </row>
  </sheetData>
  <mergeCells count="1">
    <mergeCell ref="A1:B1"/>
  </mergeCells>
  <hyperlinks>
    <hyperlink ref="B24" r:id="rId1"/>
    <hyperlink ref="B25" r:id="rId2"/>
    <hyperlink ref="B28" r:id="rId3"/>
    <hyperlink ref="B29" r:id="rId4"/>
    <hyperlink ref="B30" r:id="rId5"/>
  </hyperlinks>
  <ignoredErrors>
    <ignoredError numberStoredAsText="1" sqref="A1:B30"/>
  </ignoredErrors>
  <printOptions horizontalCentered="1"/>
  <pageMargins left="0.25" right="0.25" top="0.35" bottom="0.35" header="0.15" footer="0.15"/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 showGridLines="0">
      <pane ySplit="4" topLeftCell="A5" activePane="bottomLeft" state="frozen"/>
    </sheetView>
  </sheetViews>
  <cols>
    <col min="1" max="1" width="27.83203125" customWidth="1"/>
    <col min="2" max="2" width="12.83203125" customWidth="1"/>
    <col min="3" max="3" width="12.83203125" customWidth="1"/>
    <col min="4" max="4" width="12.83203125" customWidth="1"/>
    <col min="5" max="5" width="15.83203125" customWidth="1"/>
    <col min="6" max="6" width="12.83203125" customWidth="1"/>
    <col min="7" max="7" width="12.83203125" customWidth="1"/>
    <col min="8" max="8" width="16.83203125" customWidth="1"/>
  </cols>
  <sheetData>
    <row r="1" ht="28" customHeight="1">
      <c r="A1" t="str" s="3">
        <v>Example point schedules</v>
      </c>
    </row>
    <row r="2" ht="28" customHeight="1">
      <c r="A2" t="str" s="4">
        <v>Planning counts only. DB, earthing and testing are separate jobs. Fan includes exhaust.</v>
      </c>
    </row>
    <row r="3" ht="28" customHeight="1"/>
    <row r="4" ht="28" customHeight="1">
      <c r="A4" t="str" s="5">
        <v>Room / zone</v>
      </c>
      <c r="B4" t="str" s="5">
        <v>Lights</v>
      </c>
      <c r="C4" t="str" s="5">
        <v>Fans</v>
      </c>
      <c r="D4" t="str" s="5">
        <v>6A</v>
      </c>
      <c r="E4" t="str" s="5">
        <v>16A general</v>
      </c>
      <c r="F4" t="str" s="5">
        <v>AC</v>
      </c>
      <c r="G4" t="str" s="5">
        <v>Geyser</v>
      </c>
      <c r="H4" t="str" s="5">
        <v>Total points</v>
      </c>
    </row>
    <row r="5" ht="28" customHeight="1">
      <c r="A5" t="str" s="4">
        <v>Living / dining</v>
      </c>
      <c r="B5" s="6">
        <v>4</v>
      </c>
      <c r="C5" s="6">
        <v>2</v>
      </c>
      <c r="D5" s="6">
        <v>5</v>
      </c>
      <c r="E5" s="6">
        <v>0</v>
      </c>
      <c r="F5" s="6">
        <v>0</v>
      </c>
      <c r="G5" s="6">
        <v>0</v>
      </c>
      <c r="H5" s="7">
        <f>IF(AND(COUNT(B5:G5)=6,MIN(B5:G5)&gt;=0,SUMPRODUCT(MOD(B5:G5,1))=0),SUM(B5:G5),NA())</f>
        <v>11</v>
      </c>
    </row>
    <row r="6" ht="28" customHeight="1">
      <c r="A6" t="str" s="4">
        <v>Bedroom 1</v>
      </c>
      <c r="B6" s="6">
        <v>3</v>
      </c>
      <c r="C6" s="6">
        <v>1</v>
      </c>
      <c r="D6" s="6">
        <v>3</v>
      </c>
      <c r="E6" s="6">
        <v>0</v>
      </c>
      <c r="F6" s="6">
        <v>1</v>
      </c>
      <c r="G6" s="6">
        <v>0</v>
      </c>
      <c r="H6" s="7">
        <f>IF(AND(COUNT(B6:G6)=6,MIN(B6:G6)&gt;=0,SUMPRODUCT(MOD(B6:G6,1))=0),SUM(B6:G6),NA())</f>
        <v>8</v>
      </c>
    </row>
    <row r="7" ht="28" customHeight="1">
      <c r="A7" t="str" s="4">
        <v>Bedroom 2</v>
      </c>
      <c r="B7" s="6">
        <v>3</v>
      </c>
      <c r="C7" s="6">
        <v>1</v>
      </c>
      <c r="D7" s="6">
        <v>3</v>
      </c>
      <c r="E7" s="6">
        <v>0</v>
      </c>
      <c r="F7" s="6">
        <v>1</v>
      </c>
      <c r="G7" s="6">
        <v>0</v>
      </c>
      <c r="H7" s="7">
        <f>IF(AND(COUNT(B7:G7)=6,MIN(B7:G7)&gt;=0,SUMPRODUCT(MOD(B7:G7,1))=0),SUM(B7:G7),NA())</f>
        <v>8</v>
      </c>
    </row>
    <row r="8" ht="28" customHeight="1">
      <c r="A8" t="str" s="4">
        <v>Kitchen</v>
      </c>
      <c r="B8" s="6">
        <v>3</v>
      </c>
      <c r="C8" s="6">
        <v>0</v>
      </c>
      <c r="D8" s="6">
        <v>4</v>
      </c>
      <c r="E8" s="6">
        <v>4</v>
      </c>
      <c r="F8" s="6">
        <v>0</v>
      </c>
      <c r="G8" s="6">
        <v>0</v>
      </c>
      <c r="H8" s="7">
        <f>IF(AND(COUNT(B8:G8)=6,MIN(B8:G8)&gt;=0,SUMPRODUCT(MOD(B8:G8,1))=0),SUM(B8:G8),NA())</f>
        <v>11</v>
      </c>
    </row>
    <row r="9" ht="28" customHeight="1">
      <c r="A9" t="str" s="4">
        <v>Two bathrooms</v>
      </c>
      <c r="B9" s="6">
        <v>4</v>
      </c>
      <c r="C9" s="6">
        <v>2</v>
      </c>
      <c r="D9" s="6">
        <v>0</v>
      </c>
      <c r="E9" s="6">
        <v>0</v>
      </c>
      <c r="F9" s="6">
        <v>0</v>
      </c>
      <c r="G9" s="6">
        <v>2</v>
      </c>
      <c r="H9" s="7">
        <f>IF(AND(COUNT(B9:G9)=6,MIN(B9:G9)&gt;=0,SUMPRODUCT(MOD(B9:G9,1))=0),SUM(B9:G9),NA())</f>
        <v>8</v>
      </c>
    </row>
    <row r="10" ht="28" customHeight="1">
      <c r="A10" t="str" s="4">
        <v>Balcony / utility</v>
      </c>
      <c r="B10" s="6">
        <v>1</v>
      </c>
      <c r="C10" s="6">
        <v>0</v>
      </c>
      <c r="D10" s="6">
        <v>1</v>
      </c>
      <c r="E10" s="6">
        <v>2</v>
      </c>
      <c r="F10" s="6">
        <v>0</v>
      </c>
      <c r="G10" s="6">
        <v>0</v>
      </c>
      <c r="H10" s="7">
        <f>IF(AND(COUNT(B10:G10)=6,MIN(B10:G10)&gt;=0,SUMPRODUCT(MOD(B10:G10,1))=0),SUM(B10:G10),NA())</f>
        <v>4</v>
      </c>
    </row>
    <row r="11" ht="28" customHeight="1">
      <c r="A11" t="str" s="8">
        <v>2BHK total</v>
      </c>
      <c r="B11" s="7">
        <f>SUM(B5:B10)</f>
        <v>18</v>
      </c>
      <c r="C11" s="7">
        <f>SUM(C5:C10)</f>
        <v>6</v>
      </c>
      <c r="D11" s="7">
        <f>SUM(D5:D10)</f>
        <v>16</v>
      </c>
      <c r="E11" s="7">
        <f>SUM(E5:E10)</f>
        <v>6</v>
      </c>
      <c r="F11" s="7">
        <f>SUM(F5:F10)</f>
        <v>2</v>
      </c>
      <c r="G11" s="7">
        <f>SUM(G5:G10)</f>
        <v>2</v>
      </c>
      <c r="H11" s="7">
        <f>SUM(H5:H10)</f>
        <v>50</v>
      </c>
    </row>
    <row r="12" ht="28" customHeight="1"/>
    <row r="13" ht="28" customHeight="1">
      <c r="A13" t="str" s="4">
        <v>Separate 3BHK comparison. These counts do not feed the 2BHK Estimate.</v>
      </c>
    </row>
    <row r="14" ht="28" customHeight="1">
      <c r="A14" t="str" s="5">
        <v>Room / zone</v>
      </c>
      <c r="B14" t="str" s="5">
        <v>Lights</v>
      </c>
      <c r="C14" t="str" s="5">
        <v>Fans</v>
      </c>
      <c r="D14" t="str" s="5">
        <v>6A</v>
      </c>
      <c r="E14" t="str" s="5">
        <v>16A general</v>
      </c>
      <c r="F14" t="str" s="5">
        <v>AC</v>
      </c>
      <c r="G14" t="str" s="5">
        <v>Geyser</v>
      </c>
      <c r="H14" t="str" s="5">
        <v>Total points</v>
      </c>
    </row>
    <row r="15" ht="28" customHeight="1">
      <c r="A15" t="str" s="4">
        <v>3BHK example</v>
      </c>
      <c r="B15" s="6">
        <v>24</v>
      </c>
      <c r="C15" s="6">
        <v>8</v>
      </c>
      <c r="D15" s="6">
        <v>22</v>
      </c>
      <c r="E15" s="6">
        <v>8</v>
      </c>
      <c r="F15" s="6">
        <v>3</v>
      </c>
      <c r="G15" s="6">
        <v>3</v>
      </c>
      <c r="H15" s="7">
        <f>IF(AND(COUNT(B15:G15)=6,MIN(B15:G15)&gt;=0,SUMPRODUCT(MOD(B15:G15,1))=0),SUM(B15:G15),NA())</f>
        <v>68</v>
      </c>
    </row>
  </sheetData>
  <mergeCells count="3">
    <mergeCell ref="A1:H1"/>
    <mergeCell ref="A2:H2"/>
    <mergeCell ref="A13:H13"/>
  </mergeCells>
  <ignoredErrors>
    <ignoredError numberStoredAsText="1" sqref="A1:H15"/>
  </ignoredErrors>
  <dataValidations count="1">
    <dataValidation type="whole" operator="greaterThanOrEqual" allowBlank="1" showErrorMessage="1" errorTitle="Nonnegative numbers only" error="Enter a number of zero or more. Counts must be whole." sqref="B5:G10 B15:G15">
      <formula1>0</formula1>
    </dataValidation>
  </dataValidations>
  <printOptions horizontalCentered="1"/>
  <pageMargins left="0.25" right="0.25" top="0.35" bottom="0.35" header="0.15" footer="0.15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workbookViewId="0" showGridLines="0">
      <pane ySplit="11" topLeftCell="A12" activePane="bottomLeft" state="frozen"/>
    </sheetView>
  </sheetViews>
  <cols>
    <col min="1" max="1" width="22.83203125" customWidth="1"/>
    <col min="2" max="2" width="47.83203125" customWidth="1"/>
    <col min="3" max="3" width="10.83203125" customWidth="1"/>
    <col min="4" max="4" width="14.83203125" customWidth="1"/>
    <col min="5" max="5" width="19.83203125" customWidth="1"/>
    <col min="6" max="6" width="19.83203125" customWidth="1"/>
    <col min="7" max="7" width="20.83203125" customWidth="1"/>
  </cols>
  <sheetData>
    <row r="1" ht="27" customHeight="1">
      <c r="A1" t="str" s="3">
        <v>Electrical estimate: 1,000 sq ft 2BHK</v>
      </c>
    </row>
    <row r="2" ht="27" customHeight="1">
      <c r="A2" t="str" s="4">
        <v>Illustrative rates and quantities, 20 October 2026. Read scope/exclusions before using. Not a design.</v>
      </c>
    </row>
    <row r="3" ht="27" customHeight="1"/>
    <row r="4" ht="27" customHeight="1">
      <c r="A4" t="str" s="4">
        <v>Built-up sq ft</v>
      </c>
      <c r="B4" s="6">
        <v>1000</v>
      </c>
    </row>
    <row r="5" ht="27" customHeight="1">
      <c r="A5" t="str" s="4">
        <v>Points</v>
      </c>
      <c r="B5" s="7">
        <f>Points!H11</f>
        <v>50</v>
      </c>
    </row>
    <row r="6" ht="27" customHeight="1">
      <c r="A6" t="str" s="4">
        <v xml:space="preserve">Labour Rs </v>
      </c>
      <c r="B6" s="9">
        <f>IF(COUNT(G12:G20)=9,SUM(G12:G20),NA())</f>
        <v>19500</v>
      </c>
    </row>
    <row r="7" ht="27" customHeight="1">
      <c r="A7" t="str" s="4">
        <v xml:space="preserve">Materials Rs </v>
      </c>
      <c r="B7" s="9">
        <f>IF(COUNT(G23:G32)=10,SUM(G23:G32),NA())</f>
        <v>54700</v>
      </c>
    </row>
    <row r="8" ht="27" customHeight="1">
      <c r="A8" t="str" s="4">
        <v xml:space="preserve">Total Rs </v>
      </c>
      <c r="B8" s="9">
        <f>B6+B7</f>
        <v>74200</v>
      </c>
    </row>
    <row r="9" ht="27" customHeight="1">
      <c r="A9" t="str" s="4">
        <v>Rs / built-up sq ft</v>
      </c>
      <c r="B9" s="9">
        <f>IF(AND(ISNUMBER(B4),B4&gt;0),B8/B4,NA())</f>
        <v>74.2</v>
      </c>
    </row>
    <row r="10" ht="27" customHeight="1"/>
    <row r="11" ht="27" customHeight="1">
      <c r="A11" t="str" s="5">
        <v>Item ID</v>
      </c>
      <c r="B11" t="str" s="5">
        <v>Description / scope</v>
      </c>
      <c r="C11" t="str" s="5">
        <v>Unit</v>
      </c>
      <c r="D11" t="str" s="5">
        <v>Quantity</v>
      </c>
      <c r="E11" t="str" s="5">
        <v xml:space="preserve">Material rate Rs </v>
      </c>
      <c r="F11" t="str" s="5">
        <v xml:space="preserve">Labour rate Rs </v>
      </c>
      <c r="G11" t="str" s="5">
        <v xml:space="preserve">Amount Rs </v>
      </c>
    </row>
    <row r="12" ht="27" customHeight="1">
      <c r="A12" t="str" s="4">
        <v>L01</v>
      </c>
      <c r="B12" t="str" s="4">
        <v>Light points</v>
      </c>
      <c r="C12" t="str" s="4">
        <v>point</v>
      </c>
      <c r="D12" s="7">
        <f>IF(ISNUMBER(Points!$H$11),Points!B11,NA())</f>
        <v>18</v>
      </c>
      <c r="E12" s="9">
        <f>0</f>
        <v>0</v>
      </c>
      <c r="F12" s="10">
        <v>250</v>
      </c>
      <c r="G12" s="9">
        <f>IF(AND(COUNT(D12:F12)=3,MIN(D12:F12)&gt;=0,MOD(D12,1)=0),D12*(E12+F12),NA())</f>
        <v>4500</v>
      </c>
    </row>
    <row r="13" ht="27" customHeight="1">
      <c r="A13" t="str" s="4">
        <v>L02</v>
      </c>
      <c r="B13" t="str" s="4">
        <v>Fan / exhaust points</v>
      </c>
      <c r="C13" t="str" s="4">
        <v>point</v>
      </c>
      <c r="D13" s="7">
        <f>IF(ISNUMBER(Points!$H$11),Points!C11,NA())</f>
        <v>6</v>
      </c>
      <c r="E13" s="9">
        <f>0</f>
        <v>0</v>
      </c>
      <c r="F13" s="10">
        <v>300</v>
      </c>
      <c r="G13" s="9">
        <f>IF(AND(COUNT(D13:F13)=3,MIN(D13:F13)&gt;=0,MOD(D13,1)=0),D13*(E13+F13),NA())</f>
        <v>1800</v>
      </c>
    </row>
    <row r="14" ht="27" customHeight="1">
      <c r="A14" t="str" s="4">
        <v>L03</v>
      </c>
      <c r="B14" t="str" s="4">
        <v>6A socket points</v>
      </c>
      <c r="C14" t="str" s="4">
        <v>point</v>
      </c>
      <c r="D14" s="7">
        <f>IF(ISNUMBER(Points!$H$11),Points!D11,NA())</f>
        <v>16</v>
      </c>
      <c r="E14" s="9">
        <f>0</f>
        <v>0</v>
      </c>
      <c r="F14" s="10">
        <v>200</v>
      </c>
      <c r="G14" s="9">
        <f>IF(AND(COUNT(D14:F14)=3,MIN(D14:F14)&gt;=0,MOD(D14,1)=0),D14*(E14+F14),NA())</f>
        <v>3200</v>
      </c>
    </row>
    <row r="15" ht="27" customHeight="1">
      <c r="A15" t="str" s="4">
        <v>L04</v>
      </c>
      <c r="B15" t="str" s="4">
        <v>General 16A socket points</v>
      </c>
      <c r="C15" t="str" s="4">
        <v>point</v>
      </c>
      <c r="D15" s="7">
        <f>IF(ISNUMBER(Points!$H$11),Points!E11,NA())</f>
        <v>6</v>
      </c>
      <c r="E15" s="9">
        <f>0</f>
        <v>0</v>
      </c>
      <c r="F15" s="10">
        <v>300</v>
      </c>
      <c r="G15" s="9">
        <f>IF(AND(COUNT(D15:F15)=3,MIN(D15:F15)&gt;=0,MOD(D15,1)=0),D15*(E15+F15),NA())</f>
        <v>1800</v>
      </c>
    </row>
    <row r="16" ht="27" customHeight="1">
      <c r="A16" t="str" s="4">
        <v>L05</v>
      </c>
      <c r="B16" t="str" s="4">
        <v>Dedicated AC points</v>
      </c>
      <c r="C16" t="str" s="4">
        <v>point</v>
      </c>
      <c r="D16" s="7">
        <f>IF(ISNUMBER(Points!$H$11),Points!F11,NA())</f>
        <v>2</v>
      </c>
      <c r="E16" s="9">
        <f>0</f>
        <v>0</v>
      </c>
      <c r="F16" s="10">
        <v>600</v>
      </c>
      <c r="G16" s="9">
        <f>IF(AND(COUNT(D16:F16)=3,MIN(D16:F16)&gt;=0,MOD(D16,1)=0),D16*(E16+F16),NA())</f>
        <v>1200</v>
      </c>
    </row>
    <row r="17" ht="27" customHeight="1">
      <c r="A17" t="str" s="4">
        <v>L06</v>
      </c>
      <c r="B17" t="str" s="4">
        <v>Dedicated geyser points</v>
      </c>
      <c r="C17" t="str" s="4">
        <v>point</v>
      </c>
      <c r="D17" s="7">
        <f>IF(ISNUMBER(Points!$H$11),Points!G11,NA())</f>
        <v>2</v>
      </c>
      <c r="E17" s="9">
        <f>0</f>
        <v>0</v>
      </c>
      <c r="F17" s="10">
        <v>500</v>
      </c>
      <c r="G17" s="9">
        <f>IF(AND(COUNT(D17:F17)=3,MIN(D17:F17)&gt;=0,MOD(D17,1)=0),D17*(E17+F17),NA())</f>
        <v>1000</v>
      </c>
    </row>
    <row r="18" ht="27" customHeight="1">
      <c r="A18" t="str" s="4">
        <v>L07</v>
      </c>
      <c r="B18" t="str" s="4">
        <v>DB assembly installation</v>
      </c>
      <c r="C18" t="str" s="4">
        <v>set</v>
      </c>
      <c r="D18" s="6">
        <v>1</v>
      </c>
      <c r="E18" s="9">
        <f>0</f>
        <v>0</v>
      </c>
      <c r="F18" s="10">
        <v>2000</v>
      </c>
      <c r="G18" s="9">
        <f>IF(AND(COUNT(D18:F18)=3,MIN(D18:F18)&gt;=0,MOD(D18,1)=0),D18*(E18+F18),NA())</f>
        <v>2000</v>
      </c>
    </row>
    <row r="19" ht="27" customHeight="1">
      <c r="A19" t="str" s="4">
        <v>L08</v>
      </c>
      <c r="B19" t="str" s="4">
        <v>Earthing work: provisional scope</v>
      </c>
      <c r="C19" t="str" s="4">
        <v>job</v>
      </c>
      <c r="D19" s="6">
        <v>1</v>
      </c>
      <c r="E19" s="9">
        <f>0</f>
        <v>0</v>
      </c>
      <c r="F19" s="10">
        <v>2500</v>
      </c>
      <c r="G19" s="9">
        <f>IF(AND(COUNT(D19:F19)=3,MIN(D19:F19)&gt;=0,MOD(D19,1)=0),D19*(E19+F19),NA())</f>
        <v>2500</v>
      </c>
    </row>
    <row r="20" ht="27" customHeight="1">
      <c r="A20" t="str" s="4">
        <v>L09</v>
      </c>
      <c r="B20" t="str" s="4">
        <v>Inspection, testing and records</v>
      </c>
      <c r="C20" t="str" s="4">
        <v>job</v>
      </c>
      <c r="D20" s="6">
        <v>1</v>
      </c>
      <c r="E20" s="9">
        <f>0</f>
        <v>0</v>
      </c>
      <c r="F20" s="10">
        <v>1500</v>
      </c>
      <c r="G20" s="9">
        <f>IF(AND(COUNT(D20:F20)=3,MIN(D20:F20)&gt;=0,MOD(D20,1)=0),D20*(E20+F20),NA())</f>
        <v>1500</v>
      </c>
    </row>
    <row r="21" ht="27" customHeight="1"/>
    <row r="22" ht="27" customHeight="1">
      <c r="A22" t="str" s="5">
        <v>Item ID</v>
      </c>
      <c r="B22" t="str" s="5">
        <v>Description / scope</v>
      </c>
      <c r="C22" t="str" s="5">
        <v>Unit</v>
      </c>
      <c r="D22" t="str" s="5">
        <v>Quantity</v>
      </c>
      <c r="E22" t="str" s="5">
        <v xml:space="preserve">Material rate Rs </v>
      </c>
      <c r="F22" t="str" s="5">
        <v xml:space="preserve">Labour rate Rs </v>
      </c>
      <c r="G22" t="str" s="5">
        <v xml:space="preserve">Amount Rs </v>
      </c>
    </row>
    <row r="23" ht="27" customHeight="1">
      <c r="A23" t="str" s="4">
        <v>M01</v>
      </c>
      <c r="B23" t="str" s="4">
        <v>1.5 sq mm wire: conductor metres</v>
      </c>
      <c r="C23" t="str" s="4">
        <v>m</v>
      </c>
      <c r="D23" s="6">
        <v>600</v>
      </c>
      <c r="E23" s="10">
        <v>18</v>
      </c>
      <c r="F23" s="9">
        <f>0</f>
        <v>0</v>
      </c>
      <c r="G23" s="9">
        <f>IF(AND(COUNT(D23:F23)=3,MIN(D23:F23)&gt;=0),D23*(E23+F23),NA())</f>
        <v>10800</v>
      </c>
    </row>
    <row r="24" ht="27" customHeight="1">
      <c r="A24" t="str" s="4">
        <v>M02</v>
      </c>
      <c r="B24" t="str" s="4">
        <v>2.5 sq mm wire: conductor metres</v>
      </c>
      <c r="C24" t="str" s="4">
        <v>m</v>
      </c>
      <c r="D24" s="6">
        <v>300</v>
      </c>
      <c r="E24" s="10">
        <v>28</v>
      </c>
      <c r="F24" s="9">
        <f>0</f>
        <v>0</v>
      </c>
      <c r="G24" s="9">
        <f>IF(AND(COUNT(D24:F24)=3,MIN(D24:F24)&gt;=0),D24*(E24+F24),NA())</f>
        <v>8400</v>
      </c>
    </row>
    <row r="25" ht="27" customHeight="1">
      <c r="A25" t="str" s="4">
        <v>M03</v>
      </c>
      <c r="B25" t="str" s="4">
        <v>4 sq mm wire: conductor metres</v>
      </c>
      <c r="C25" t="str" s="4">
        <v>m</v>
      </c>
      <c r="D25" s="6">
        <v>120</v>
      </c>
      <c r="E25" s="10">
        <v>45</v>
      </c>
      <c r="F25" s="9">
        <f>0</f>
        <v>0</v>
      </c>
      <c r="G25" s="9">
        <f>IF(AND(COUNT(D25:F25)=3,MIN(D25:F25)&gt;=0),D25*(E25+F25),NA())</f>
        <v>5400</v>
      </c>
    </row>
    <row r="26" ht="27" customHeight="1">
      <c r="A26" t="str" s="4">
        <v>M04</v>
      </c>
      <c r="B26" t="str" s="4">
        <v>6 sq mm wire: conductor metres</v>
      </c>
      <c r="C26" t="str" s="4">
        <v>m</v>
      </c>
      <c r="D26" s="6">
        <v>30</v>
      </c>
      <c r="E26" s="10">
        <v>65</v>
      </c>
      <c r="F26" s="9">
        <f>0</f>
        <v>0</v>
      </c>
      <c r="G26" s="9">
        <f>IF(AND(COUNT(D26:F26)=3,MIN(D26:F26)&gt;=0),D26*(E26+F26),NA())</f>
        <v>1950</v>
      </c>
    </row>
    <row r="27" ht="27" customHeight="1">
      <c r="A27" t="str" s="4">
        <v>M05</v>
      </c>
      <c r="B27" t="str" s="4">
        <v>Conduit: design diameter/class</v>
      </c>
      <c r="C27" t="str" s="4">
        <v>m</v>
      </c>
      <c r="D27" s="6">
        <v>250</v>
      </c>
      <c r="E27" s="10">
        <v>25</v>
      </c>
      <c r="F27" s="9">
        <f>0</f>
        <v>0</v>
      </c>
      <c r="G27" s="9">
        <f>IF(AND(COUNT(D27:F27)=3,MIN(D27:F27)&gt;=0),D27*(E27+F27),NA())</f>
        <v>6250</v>
      </c>
    </row>
    <row r="28" ht="27" customHeight="1">
      <c r="A28" t="str" s="4">
        <v>M06</v>
      </c>
      <c r="B28" t="str" s="4">
        <v>Back / junction boxes allowance</v>
      </c>
      <c r="C28" t="str" s="4">
        <v>each</v>
      </c>
      <c r="D28" s="6">
        <v>24</v>
      </c>
      <c r="E28" s="10">
        <v>100</v>
      </c>
      <c r="F28" s="9">
        <f>0</f>
        <v>0</v>
      </c>
      <c r="G28" s="9">
        <f>IF(AND(COUNT(D28:F28)=3,MIN(D28:F28)&gt;=0,MOD(D28,1)=0),D28*(E28+F28),NA())</f>
        <v>2400</v>
      </c>
    </row>
    <row r="29" ht="27" customHeight="1">
      <c r="A29" t="str" s="4">
        <v>M07</v>
      </c>
      <c r="B29" t="str" s="4">
        <v>Switches, sockets, plates, regulators</v>
      </c>
      <c r="C29" t="str" s="4">
        <v>lot</v>
      </c>
      <c r="D29" s="6">
        <v>1</v>
      </c>
      <c r="E29" s="10">
        <v>6500</v>
      </c>
      <c r="F29" s="9">
        <f>0</f>
        <v>0</v>
      </c>
      <c r="G29" s="9">
        <f>IF(AND(COUNT(D29:F29)=3,MIN(D29:F29)&gt;=0,MOD(D29,1)=0),D29*(E29+F29),NA())</f>
        <v>6500</v>
      </c>
    </row>
    <row r="30" ht="27" customHeight="1">
      <c r="A30" t="str" s="4">
        <v>M08</v>
      </c>
      <c r="B30" t="str" s="4">
        <v>DB and protective devices allowance</v>
      </c>
      <c r="C30" t="str" s="4">
        <v>set</v>
      </c>
      <c r="D30" s="6">
        <v>1</v>
      </c>
      <c r="E30" s="10">
        <v>7500</v>
      </c>
      <c r="F30" s="9">
        <f>0</f>
        <v>0</v>
      </c>
      <c r="G30" s="9">
        <f>IF(AND(COUNT(D30:F30)=3,MIN(D30:F30)&gt;=0,MOD(D30,1)=0),D30*(E30+F30),NA())</f>
        <v>7500</v>
      </c>
    </row>
    <row r="31" ht="27" customHeight="1">
      <c r="A31" t="str" s="4">
        <v>M09</v>
      </c>
      <c r="B31" t="str" s="4">
        <v>Earthing materials: provisional</v>
      </c>
      <c r="C31" t="str" s="4">
        <v>lot</v>
      </c>
      <c r="D31" s="6">
        <v>1</v>
      </c>
      <c r="E31" s="10">
        <v>4000</v>
      </c>
      <c r="F31" s="9">
        <f>0</f>
        <v>0</v>
      </c>
      <c r="G31" s="9">
        <f>IF(AND(COUNT(D31:F31)=3,MIN(D31:F31)&gt;=0,MOD(D31,1)=0),D31*(E31+F31),NA())</f>
        <v>4000</v>
      </c>
    </row>
    <row r="32" ht="27" customHeight="1">
      <c r="A32" t="str" s="4">
        <v>M10</v>
      </c>
      <c r="B32" t="str" s="4">
        <v>Fittings, connectors, consumables</v>
      </c>
      <c r="C32" t="str" s="4">
        <v>lot</v>
      </c>
      <c r="D32" s="6">
        <v>1</v>
      </c>
      <c r="E32" s="10">
        <v>1500</v>
      </c>
      <c r="F32" s="9">
        <f>0</f>
        <v>0</v>
      </c>
      <c r="G32" s="9">
        <f>IF(AND(COUNT(D32:F32)=3,MIN(D32:F32)&gt;=0,MOD(D32,1)=0),D32*(E32+F32),NA())</f>
        <v>1500</v>
      </c>
    </row>
  </sheetData>
  <mergeCells count="2">
    <mergeCell ref="A1:G1"/>
    <mergeCell ref="A2:G2"/>
  </mergeCells>
  <ignoredErrors>
    <ignoredError numberStoredAsText="1" sqref="A1:G32"/>
  </ignoredErrors>
  <dataValidations count="2">
    <dataValidation type="decimal" operator="greaterThanOrEqual" allowBlank="1" showErrorMessage="1" errorTitle="Nonnegative numbers only" error="Enter a number of zero or more. Counts must be whole." sqref="B4 D23:D27 E12:F20 E23:F32">
      <formula1>0</formula1>
    </dataValidation>
    <dataValidation type="whole" operator="greaterThanOrEqual" allowBlank="1" showErrorMessage="1" errorTitle="Nonnegative numbers only" error="Enter a number of zero or more. Counts must be whole." sqref="D18:D20 D28:D32">
      <formula1>0</formula1>
    </dataValidation>
  </dataValidations>
  <printOptions horizontalCentered="1"/>
  <pageMargins left="0.25" right="0.25" top="0.35" bottom="0.35" header="0.15" footer="0.15"/>
  <pageSetup paperSize="8" orientation="landscape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 showGridLines="0">
      <pane ySplit="9" topLeftCell="A10" activePane="bottomLeft" state="frozen"/>
    </sheetView>
  </sheetViews>
  <cols>
    <col min="1" max="1" width="12.83203125" customWidth="1"/>
    <col min="2" max="2" width="32.83203125" customWidth="1"/>
    <col min="3" max="3" width="34.83203125" customWidth="1"/>
    <col min="4" max="4" width="9.83203125" customWidth="1"/>
    <col min="5" max="5" width="12.83203125" customWidth="1"/>
    <col min="6" max="6" width="17.83203125" customWidth="1"/>
    <col min="7" max="7" width="17.83203125" customWidth="1"/>
    <col min="8" max="8" width="19.83203125" customWidth="1"/>
    <col min="9" max="9" width="34.83203125" customWidth="1"/>
  </cols>
  <sheetData>
    <row r="1" ht="29" customHeight="1">
      <c r="A1" t="str" s="3">
        <v>Electrical BOQ / quotation</v>
      </c>
    </row>
    <row r="2" ht="29" customHeight="1">
      <c r="A2" t="str" s="4">
        <v>Complete A:G for each item. I records source/date/exclusions. H calculates. Blank rates are missing; explicit zero is allowed.</v>
      </c>
    </row>
    <row r="3" ht="29" customHeight="1"/>
    <row r="4" ht="29" customHeight="1">
      <c r="A4" t="str" s="4">
        <v>Project / city</v>
      </c>
      <c r="B4" t="str" s="6">
        <v/>
      </c>
      <c r="C4" t="str" s="4">
        <v/>
      </c>
      <c r="D4" t="str" s="4">
        <v/>
      </c>
      <c r="E4" t="str" s="4">
        <v>Contractor</v>
      </c>
      <c r="F4" t="str" s="6">
        <v/>
      </c>
    </row>
    <row r="5" ht="29" customHeight="1">
      <c r="A5" t="str" s="4">
        <v>Quote no. / date</v>
      </c>
      <c r="B5" t="str" s="6">
        <v/>
      </c>
      <c r="C5" t="str" s="4">
        <v/>
      </c>
      <c r="D5" t="str" s="4">
        <v/>
      </c>
      <c r="E5" t="str" s="4">
        <v>Valid until</v>
      </c>
      <c r="F5" t="str" s="6">
        <v/>
      </c>
    </row>
    <row r="6" ht="29" customHeight="1">
      <c r="A6" t="str" s="4">
        <v>Drawing / revision</v>
      </c>
      <c r="B6" t="str" s="6">
        <v/>
      </c>
      <c r="C6" t="str" s="4">
        <v/>
      </c>
      <c r="D6" t="str" s="4">
        <v/>
      </c>
      <c r="E6" t="str" s="4">
        <v>Prepared / checked</v>
      </c>
      <c r="F6" t="str" s="6">
        <v/>
      </c>
    </row>
    <row r="7" ht="29" customHeight="1">
      <c r="A7" t="str" s="4">
        <v>Area basis</v>
      </c>
      <c r="B7" t="str" s="6">
        <v/>
      </c>
    </row>
    <row r="8" ht="29" customHeight="1"/>
    <row r="9" ht="40" customHeight="1">
      <c r="A9" t="str" s="5">
        <v>Item ID</v>
      </c>
      <c r="B9" t="str" s="5">
        <v>Description / inclusion</v>
      </c>
      <c r="C9" t="str" s="5">
        <v>Drawing / circuit / make / specification</v>
      </c>
      <c r="D9" t="str" s="5">
        <v>Unit</v>
      </c>
      <c r="E9" t="str" s="5">
        <v>Quantity</v>
      </c>
      <c r="F9" t="str" s="5">
        <v xml:space="preserve">Material rate Rs </v>
      </c>
      <c r="G9" t="str" s="5">
        <v xml:space="preserve">Labour rate Rs </v>
      </c>
      <c r="H9" t="str" s="5">
        <v xml:space="preserve">Amount Rs </v>
      </c>
      <c r="I9" t="str" s="5">
        <v>Rate source / date / exclusions</v>
      </c>
    </row>
    <row r="10" ht="44" customHeight="1">
      <c r="A10" t="str" s="6">
        <v/>
      </c>
      <c r="B10" t="str" s="6">
        <v/>
      </c>
      <c r="C10" t="str" s="6">
        <v/>
      </c>
      <c r="D10" t="str" s="6">
        <v/>
      </c>
      <c r="E10" t="str" s="6">
        <v/>
      </c>
      <c r="F10" t="str" s="10">
        <v/>
      </c>
      <c r="G10" t="str" s="10">
        <v/>
      </c>
      <c r="H10" t="str" s="9">
        <f>IF(COUNTBLANK(A10:G10)+COUNTBLANK(I10)=8,"",IF(AND(A10&lt;&gt;"",B10&lt;&gt;"",C10&lt;&gt;"",D10&lt;&gt;"",COUNT(E10:G10)=3,MIN(E10:G10)&gt;=0,COUNTIF($A$10:$A$29,A10)=1,OR(D10="m",MOD(E10,1)=0)),E10*(F10+G10),NA()))</f>
        <v/>
      </c>
      <c r="I10" t="str" s="6">
        <v/>
      </c>
    </row>
    <row r="11" ht="44" customHeight="1">
      <c r="A11" t="str" s="6">
        <v/>
      </c>
      <c r="B11" t="str" s="6">
        <v/>
      </c>
      <c r="C11" t="str" s="6">
        <v/>
      </c>
      <c r="D11" t="str" s="6">
        <v/>
      </c>
      <c r="E11" t="str" s="6">
        <v/>
      </c>
      <c r="F11" t="str" s="10">
        <v/>
      </c>
      <c r="G11" t="str" s="10">
        <v/>
      </c>
      <c r="H11" t="str" s="9">
        <f>IF(COUNTBLANK(A11:G11)+COUNTBLANK(I11)=8,"",IF(AND(A11&lt;&gt;"",B11&lt;&gt;"",C11&lt;&gt;"",D11&lt;&gt;"",COUNT(E11:G11)=3,MIN(E11:G11)&gt;=0,COUNTIF($A$10:$A$29,A11)=1,OR(D11="m",MOD(E11,1)=0)),E11*(F11+G11),NA()))</f>
        <v/>
      </c>
      <c r="I11" t="str" s="6">
        <v/>
      </c>
    </row>
    <row r="12" ht="44" customHeight="1">
      <c r="A12" t="str" s="6">
        <v/>
      </c>
      <c r="B12" t="str" s="6">
        <v/>
      </c>
      <c r="C12" t="str" s="6">
        <v/>
      </c>
      <c r="D12" t="str" s="6">
        <v/>
      </c>
      <c r="E12" t="str" s="6">
        <v/>
      </c>
      <c r="F12" t="str" s="10">
        <v/>
      </c>
      <c r="G12" t="str" s="10">
        <v/>
      </c>
      <c r="H12" t="str" s="9">
        <f>IF(COUNTBLANK(A12:G12)+COUNTBLANK(I12)=8,"",IF(AND(A12&lt;&gt;"",B12&lt;&gt;"",C12&lt;&gt;"",D12&lt;&gt;"",COUNT(E12:G12)=3,MIN(E12:G12)&gt;=0,COUNTIF($A$10:$A$29,A12)=1,OR(D12="m",MOD(E12,1)=0)),E12*(F12+G12),NA()))</f>
        <v/>
      </c>
      <c r="I12" t="str" s="6">
        <v/>
      </c>
    </row>
    <row r="13" ht="44" customHeight="1">
      <c r="A13" t="str" s="6">
        <v/>
      </c>
      <c r="B13" t="str" s="6">
        <v/>
      </c>
      <c r="C13" t="str" s="6">
        <v/>
      </c>
      <c r="D13" t="str" s="6">
        <v/>
      </c>
      <c r="E13" t="str" s="6">
        <v/>
      </c>
      <c r="F13" t="str" s="10">
        <v/>
      </c>
      <c r="G13" t="str" s="10">
        <v/>
      </c>
      <c r="H13" t="str" s="9">
        <f>IF(COUNTBLANK(A13:G13)+COUNTBLANK(I13)=8,"",IF(AND(A13&lt;&gt;"",B13&lt;&gt;"",C13&lt;&gt;"",D13&lt;&gt;"",COUNT(E13:G13)=3,MIN(E13:G13)&gt;=0,COUNTIF($A$10:$A$29,A13)=1,OR(D13="m",MOD(E13,1)=0)),E13*(F13+G13),NA()))</f>
        <v/>
      </c>
      <c r="I13" t="str" s="6">
        <v/>
      </c>
    </row>
    <row r="14" ht="44" customHeight="1">
      <c r="A14" t="str" s="6">
        <v/>
      </c>
      <c r="B14" t="str" s="6">
        <v/>
      </c>
      <c r="C14" t="str" s="6">
        <v/>
      </c>
      <c r="D14" t="str" s="6">
        <v/>
      </c>
      <c r="E14" t="str" s="6">
        <v/>
      </c>
      <c r="F14" t="str" s="10">
        <v/>
      </c>
      <c r="G14" t="str" s="10">
        <v/>
      </c>
      <c r="H14" t="str" s="9">
        <f>IF(COUNTBLANK(A14:G14)+COUNTBLANK(I14)=8,"",IF(AND(A14&lt;&gt;"",B14&lt;&gt;"",C14&lt;&gt;"",D14&lt;&gt;"",COUNT(E14:G14)=3,MIN(E14:G14)&gt;=0,COUNTIF($A$10:$A$29,A14)=1,OR(D14="m",MOD(E14,1)=0)),E14*(F14+G14),NA()))</f>
        <v/>
      </c>
      <c r="I14" t="str" s="6">
        <v/>
      </c>
    </row>
    <row r="15" ht="44" customHeight="1">
      <c r="A15" t="str" s="6">
        <v/>
      </c>
      <c r="B15" t="str" s="6">
        <v/>
      </c>
      <c r="C15" t="str" s="6">
        <v/>
      </c>
      <c r="D15" t="str" s="6">
        <v/>
      </c>
      <c r="E15" t="str" s="6">
        <v/>
      </c>
      <c r="F15" t="str" s="10">
        <v/>
      </c>
      <c r="G15" t="str" s="10">
        <v/>
      </c>
      <c r="H15" t="str" s="9">
        <f>IF(COUNTBLANK(A15:G15)+COUNTBLANK(I15)=8,"",IF(AND(A15&lt;&gt;"",B15&lt;&gt;"",C15&lt;&gt;"",D15&lt;&gt;"",COUNT(E15:G15)=3,MIN(E15:G15)&gt;=0,COUNTIF($A$10:$A$29,A15)=1,OR(D15="m",MOD(E15,1)=0)),E15*(F15+G15),NA()))</f>
        <v/>
      </c>
      <c r="I15" t="str" s="6">
        <v/>
      </c>
    </row>
    <row r="16" ht="44" customHeight="1">
      <c r="A16" t="str" s="6">
        <v/>
      </c>
      <c r="B16" t="str" s="6">
        <v/>
      </c>
      <c r="C16" t="str" s="6">
        <v/>
      </c>
      <c r="D16" t="str" s="6">
        <v/>
      </c>
      <c r="E16" t="str" s="6">
        <v/>
      </c>
      <c r="F16" t="str" s="10">
        <v/>
      </c>
      <c r="G16" t="str" s="10">
        <v/>
      </c>
      <c r="H16" t="str" s="9">
        <f>IF(COUNTBLANK(A16:G16)+COUNTBLANK(I16)=8,"",IF(AND(A16&lt;&gt;"",B16&lt;&gt;"",C16&lt;&gt;"",D16&lt;&gt;"",COUNT(E16:G16)=3,MIN(E16:G16)&gt;=0,COUNTIF($A$10:$A$29,A16)=1,OR(D16="m",MOD(E16,1)=0)),E16*(F16+G16),NA()))</f>
        <v/>
      </c>
      <c r="I16" t="str" s="6">
        <v/>
      </c>
    </row>
    <row r="17" ht="44" customHeight="1">
      <c r="A17" t="str" s="6">
        <v/>
      </c>
      <c r="B17" t="str" s="6">
        <v/>
      </c>
      <c r="C17" t="str" s="6">
        <v/>
      </c>
      <c r="D17" t="str" s="6">
        <v/>
      </c>
      <c r="E17" t="str" s="6">
        <v/>
      </c>
      <c r="F17" t="str" s="10">
        <v/>
      </c>
      <c r="G17" t="str" s="10">
        <v/>
      </c>
      <c r="H17" t="str" s="9">
        <f>IF(COUNTBLANK(A17:G17)+COUNTBLANK(I17)=8,"",IF(AND(A17&lt;&gt;"",B17&lt;&gt;"",C17&lt;&gt;"",D17&lt;&gt;"",COUNT(E17:G17)=3,MIN(E17:G17)&gt;=0,COUNTIF($A$10:$A$29,A17)=1,OR(D17="m",MOD(E17,1)=0)),E17*(F17+G17),NA()))</f>
        <v/>
      </c>
      <c r="I17" t="str" s="6">
        <v/>
      </c>
    </row>
    <row r="18" ht="44" customHeight="1">
      <c r="A18" t="str" s="6">
        <v/>
      </c>
      <c r="B18" t="str" s="6">
        <v/>
      </c>
      <c r="C18" t="str" s="6">
        <v/>
      </c>
      <c r="D18" t="str" s="6">
        <v/>
      </c>
      <c r="E18" t="str" s="6">
        <v/>
      </c>
      <c r="F18" t="str" s="10">
        <v/>
      </c>
      <c r="G18" t="str" s="10">
        <v/>
      </c>
      <c r="H18" t="str" s="9">
        <f>IF(COUNTBLANK(A18:G18)+COUNTBLANK(I18)=8,"",IF(AND(A18&lt;&gt;"",B18&lt;&gt;"",C18&lt;&gt;"",D18&lt;&gt;"",COUNT(E18:G18)=3,MIN(E18:G18)&gt;=0,COUNTIF($A$10:$A$29,A18)=1,OR(D18="m",MOD(E18,1)=0)),E18*(F18+G18),NA()))</f>
        <v/>
      </c>
      <c r="I18" t="str" s="6">
        <v/>
      </c>
    </row>
    <row r="19" ht="44" customHeight="1">
      <c r="A19" t="str" s="6">
        <v/>
      </c>
      <c r="B19" t="str" s="6">
        <v/>
      </c>
      <c r="C19" t="str" s="6">
        <v/>
      </c>
      <c r="D19" t="str" s="6">
        <v/>
      </c>
      <c r="E19" t="str" s="6">
        <v/>
      </c>
      <c r="F19" t="str" s="10">
        <v/>
      </c>
      <c r="G19" t="str" s="10">
        <v/>
      </c>
      <c r="H19" t="str" s="9">
        <f>IF(COUNTBLANK(A19:G19)+COUNTBLANK(I19)=8,"",IF(AND(A19&lt;&gt;"",B19&lt;&gt;"",C19&lt;&gt;"",D19&lt;&gt;"",COUNT(E19:G19)=3,MIN(E19:G19)&gt;=0,COUNTIF($A$10:$A$29,A19)=1,OR(D19="m",MOD(E19,1)=0)),E19*(F19+G19),NA()))</f>
        <v/>
      </c>
      <c r="I19" t="str" s="6">
        <v/>
      </c>
    </row>
    <row r="20" ht="44" customHeight="1">
      <c r="A20" t="str" s="6">
        <v/>
      </c>
      <c r="B20" t="str" s="6">
        <v/>
      </c>
      <c r="C20" t="str" s="6">
        <v/>
      </c>
      <c r="D20" t="str" s="6">
        <v/>
      </c>
      <c r="E20" t="str" s="6">
        <v/>
      </c>
      <c r="F20" t="str" s="10">
        <v/>
      </c>
      <c r="G20" t="str" s="10">
        <v/>
      </c>
      <c r="H20" t="str" s="9">
        <f>IF(COUNTBLANK(A20:G20)+COUNTBLANK(I20)=8,"",IF(AND(A20&lt;&gt;"",B20&lt;&gt;"",C20&lt;&gt;"",D20&lt;&gt;"",COUNT(E20:G20)=3,MIN(E20:G20)&gt;=0,COUNTIF($A$10:$A$29,A20)=1,OR(D20="m",MOD(E20,1)=0)),E20*(F20+G20),NA()))</f>
        <v/>
      </c>
      <c r="I20" t="str" s="6">
        <v/>
      </c>
    </row>
    <row r="21" ht="44" customHeight="1">
      <c r="A21" t="str" s="6">
        <v/>
      </c>
      <c r="B21" t="str" s="6">
        <v/>
      </c>
      <c r="C21" t="str" s="6">
        <v/>
      </c>
      <c r="D21" t="str" s="6">
        <v/>
      </c>
      <c r="E21" t="str" s="6">
        <v/>
      </c>
      <c r="F21" t="str" s="10">
        <v/>
      </c>
      <c r="G21" t="str" s="10">
        <v/>
      </c>
      <c r="H21" t="str" s="9">
        <f>IF(COUNTBLANK(A21:G21)+COUNTBLANK(I21)=8,"",IF(AND(A21&lt;&gt;"",B21&lt;&gt;"",C21&lt;&gt;"",D21&lt;&gt;"",COUNT(E21:G21)=3,MIN(E21:G21)&gt;=0,COUNTIF($A$10:$A$29,A21)=1,OR(D21="m",MOD(E21,1)=0)),E21*(F21+G21),NA()))</f>
        <v/>
      </c>
      <c r="I21" t="str" s="6">
        <v/>
      </c>
    </row>
    <row r="22" ht="44" customHeight="1">
      <c r="A22" t="str" s="6">
        <v/>
      </c>
      <c r="B22" t="str" s="6">
        <v/>
      </c>
      <c r="C22" t="str" s="6">
        <v/>
      </c>
      <c r="D22" t="str" s="6">
        <v/>
      </c>
      <c r="E22" t="str" s="6">
        <v/>
      </c>
      <c r="F22" t="str" s="10">
        <v/>
      </c>
      <c r="G22" t="str" s="10">
        <v/>
      </c>
      <c r="H22" t="str" s="9">
        <f>IF(COUNTBLANK(A22:G22)+COUNTBLANK(I22)=8,"",IF(AND(A22&lt;&gt;"",B22&lt;&gt;"",C22&lt;&gt;"",D22&lt;&gt;"",COUNT(E22:G22)=3,MIN(E22:G22)&gt;=0,COUNTIF($A$10:$A$29,A22)=1,OR(D22="m",MOD(E22,1)=0)),E22*(F22+G22),NA()))</f>
        <v/>
      </c>
      <c r="I22" t="str" s="6">
        <v/>
      </c>
    </row>
    <row r="23" ht="44" customHeight="1">
      <c r="A23" t="str" s="6">
        <v/>
      </c>
      <c r="B23" t="str" s="6">
        <v/>
      </c>
      <c r="C23" t="str" s="6">
        <v/>
      </c>
      <c r="D23" t="str" s="6">
        <v/>
      </c>
      <c r="E23" t="str" s="6">
        <v/>
      </c>
      <c r="F23" t="str" s="10">
        <v/>
      </c>
      <c r="G23" t="str" s="10">
        <v/>
      </c>
      <c r="H23" t="str" s="9">
        <f>IF(COUNTBLANK(A23:G23)+COUNTBLANK(I23)=8,"",IF(AND(A23&lt;&gt;"",B23&lt;&gt;"",C23&lt;&gt;"",D23&lt;&gt;"",COUNT(E23:G23)=3,MIN(E23:G23)&gt;=0,COUNTIF($A$10:$A$29,A23)=1,OR(D23="m",MOD(E23,1)=0)),E23*(F23+G23),NA()))</f>
        <v/>
      </c>
      <c r="I23" t="str" s="6">
        <v/>
      </c>
    </row>
    <row r="24" ht="44" customHeight="1">
      <c r="A24" t="str" s="6">
        <v/>
      </c>
      <c r="B24" t="str" s="6">
        <v/>
      </c>
      <c r="C24" t="str" s="6">
        <v/>
      </c>
      <c r="D24" t="str" s="6">
        <v/>
      </c>
      <c r="E24" t="str" s="6">
        <v/>
      </c>
      <c r="F24" t="str" s="10">
        <v/>
      </c>
      <c r="G24" t="str" s="10">
        <v/>
      </c>
      <c r="H24" t="str" s="9">
        <f>IF(COUNTBLANK(A24:G24)+COUNTBLANK(I24)=8,"",IF(AND(A24&lt;&gt;"",B24&lt;&gt;"",C24&lt;&gt;"",D24&lt;&gt;"",COUNT(E24:G24)=3,MIN(E24:G24)&gt;=0,COUNTIF($A$10:$A$29,A24)=1,OR(D24="m",MOD(E24,1)=0)),E24*(F24+G24),NA()))</f>
        <v/>
      </c>
      <c r="I24" t="str" s="6">
        <v/>
      </c>
    </row>
    <row r="25" ht="44" customHeight="1">
      <c r="A25" t="str" s="6">
        <v/>
      </c>
      <c r="B25" t="str" s="6">
        <v/>
      </c>
      <c r="C25" t="str" s="6">
        <v/>
      </c>
      <c r="D25" t="str" s="6">
        <v/>
      </c>
      <c r="E25" t="str" s="6">
        <v/>
      </c>
      <c r="F25" t="str" s="10">
        <v/>
      </c>
      <c r="G25" t="str" s="10">
        <v/>
      </c>
      <c r="H25" t="str" s="9">
        <f>IF(COUNTBLANK(A25:G25)+COUNTBLANK(I25)=8,"",IF(AND(A25&lt;&gt;"",B25&lt;&gt;"",C25&lt;&gt;"",D25&lt;&gt;"",COUNT(E25:G25)=3,MIN(E25:G25)&gt;=0,COUNTIF($A$10:$A$29,A25)=1,OR(D25="m",MOD(E25,1)=0)),E25*(F25+G25),NA()))</f>
        <v/>
      </c>
      <c r="I25" t="str" s="6">
        <v/>
      </c>
    </row>
    <row r="26" ht="44" customHeight="1">
      <c r="A26" t="str" s="6">
        <v/>
      </c>
      <c r="B26" t="str" s="6">
        <v/>
      </c>
      <c r="C26" t="str" s="6">
        <v/>
      </c>
      <c r="D26" t="str" s="6">
        <v/>
      </c>
      <c r="E26" t="str" s="6">
        <v/>
      </c>
      <c r="F26" t="str" s="10">
        <v/>
      </c>
      <c r="G26" t="str" s="10">
        <v/>
      </c>
      <c r="H26" t="str" s="9">
        <f>IF(COUNTBLANK(A26:G26)+COUNTBLANK(I26)=8,"",IF(AND(A26&lt;&gt;"",B26&lt;&gt;"",C26&lt;&gt;"",D26&lt;&gt;"",COUNT(E26:G26)=3,MIN(E26:G26)&gt;=0,COUNTIF($A$10:$A$29,A26)=1,OR(D26="m",MOD(E26,1)=0)),E26*(F26+G26),NA()))</f>
        <v/>
      </c>
      <c r="I26" t="str" s="6">
        <v/>
      </c>
    </row>
    <row r="27" ht="44" customHeight="1">
      <c r="A27" t="str" s="6">
        <v/>
      </c>
      <c r="B27" t="str" s="6">
        <v/>
      </c>
      <c r="C27" t="str" s="6">
        <v/>
      </c>
      <c r="D27" t="str" s="6">
        <v/>
      </c>
      <c r="E27" t="str" s="6">
        <v/>
      </c>
      <c r="F27" t="str" s="10">
        <v/>
      </c>
      <c r="G27" t="str" s="10">
        <v/>
      </c>
      <c r="H27" t="str" s="9">
        <f>IF(COUNTBLANK(A27:G27)+COUNTBLANK(I27)=8,"",IF(AND(A27&lt;&gt;"",B27&lt;&gt;"",C27&lt;&gt;"",D27&lt;&gt;"",COUNT(E27:G27)=3,MIN(E27:G27)&gt;=0,COUNTIF($A$10:$A$29,A27)=1,OR(D27="m",MOD(E27,1)=0)),E27*(F27+G27),NA()))</f>
        <v/>
      </c>
      <c r="I27" t="str" s="6">
        <v/>
      </c>
    </row>
    <row r="28" ht="44" customHeight="1">
      <c r="A28" t="str" s="6">
        <v/>
      </c>
      <c r="B28" t="str" s="6">
        <v/>
      </c>
      <c r="C28" t="str" s="6">
        <v/>
      </c>
      <c r="D28" t="str" s="6">
        <v/>
      </c>
      <c r="E28" t="str" s="6">
        <v/>
      </c>
      <c r="F28" t="str" s="10">
        <v/>
      </c>
      <c r="G28" t="str" s="10">
        <v/>
      </c>
      <c r="H28" t="str" s="9">
        <f>IF(COUNTBLANK(A28:G28)+COUNTBLANK(I28)=8,"",IF(AND(A28&lt;&gt;"",B28&lt;&gt;"",C28&lt;&gt;"",D28&lt;&gt;"",COUNT(E28:G28)=3,MIN(E28:G28)&gt;=0,COUNTIF($A$10:$A$29,A28)=1,OR(D28="m",MOD(E28,1)=0)),E28*(F28+G28),NA()))</f>
        <v/>
      </c>
      <c r="I28" t="str" s="6">
        <v/>
      </c>
    </row>
    <row r="29" ht="44" customHeight="1">
      <c r="A29" t="str" s="6">
        <v/>
      </c>
      <c r="B29" t="str" s="6">
        <v/>
      </c>
      <c r="C29" t="str" s="6">
        <v/>
      </c>
      <c r="D29" t="str" s="6">
        <v/>
      </c>
      <c r="E29" t="str" s="6">
        <v/>
      </c>
      <c r="F29" t="str" s="10">
        <v/>
      </c>
      <c r="G29" t="str" s="10">
        <v/>
      </c>
      <c r="H29" t="str" s="9">
        <f>IF(COUNTBLANK(A29:G29)+COUNTBLANK(I29)=8,"",IF(AND(A29&lt;&gt;"",B29&lt;&gt;"",C29&lt;&gt;"",D29&lt;&gt;"",COUNT(E29:G29)=3,MIN(E29:G29)&gt;=0,COUNTIF($A$10:$A$29,A29)=1,OR(D29="m",MOD(E29,1)=0)),E29*(F29+G29),NA()))</f>
        <v/>
      </c>
      <c r="I29" t="str" s="6">
        <v/>
      </c>
    </row>
    <row r="30" ht="29" customHeight="1">
      <c r="A30" t="str" s="4">
        <v xml:space="preserve">Total Rs </v>
      </c>
      <c r="H30" t="str" s="9">
        <f>IF(COUNTBLANK(A10:G29)+COUNTBLANK(I10:I29)=160,"",SUM(H10:H29))</f>
        <v/>
      </c>
    </row>
  </sheetData>
  <mergeCells count="2">
    <mergeCell ref="A1:I1"/>
    <mergeCell ref="A2:I2"/>
  </mergeCells>
  <ignoredErrors>
    <ignoredError numberStoredAsText="1" sqref="A1:I30"/>
  </ignoredErrors>
  <dataValidations count="1">
    <dataValidation type="decimal" operator="greaterThanOrEqual" allowBlank="1" showErrorMessage="1" errorTitle="Nonnegative numbers only" error="Enter a number of zero or more. Counts must be whole." sqref="E10:G29">
      <formula1>0</formula1>
    </dataValidation>
  </dataValidations>
  <printOptions horizontalCentered="1"/>
  <pageMargins left="0.25" right="0.25" top="0.35" bottom="0.35" header="0.15" footer="0.15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Points</vt:lpstr>
      <vt:lpstr>Estimate</vt:lpstr>
      <vt:lpstr>Quote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SiteSetu</dc:creator>
  <dc:title>Electrical work rate list and quote format</dc:title>
</cp:coreProperties>
</file>