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lab" sheetId="1" state="visible" r:id="rId3"/>
    <sheet name="Beam" sheetId="2" state="visible" r:id="rId4"/>
    <sheet name="Column" sheetId="3" state="visible" r:id="rId5"/>
    <sheet name="Footing" sheetId="4" state="visible" r:id="rId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<sst xmlns="http://schemas.openxmlformats.org/spreadsheetml/2006/main" count="421" uniqueCount="174">
  <si>
    <t xml:space="preserve">Slab bar bending schedule</t>
  </si>
  <si>
    <t xml:space="preserve">Illustrative quantities, not a design. Amber inputs are editable; formula cells calculate.</t>
  </si>
  <si>
    <t xml:space="preserve">Example scope: bottom mesh only.</t>
  </si>
  <si>
    <t xml:space="preserve">Full assumptions, exclusions and source references below. Updated 20 October 2026.</t>
  </si>
  <si>
    <t xml:space="preserve">Bar mark / position</t>
  </si>
  <si>
    <t xml:space="preserve">Shape</t>
  </si>
  <si>
    <t xml:space="preserve">Dia (mm)</t>
  </si>
  <si>
    <t xml:space="preserve">No. of bars</t>
  </si>
  <si>
    <t xml:space="preserve">Cut length (mm)</t>
  </si>
  <si>
    <t xml:space="preserve">Total length (m)</t>
  </si>
  <si>
    <t xml:space="preserve">D²/162 (kg/m)</t>
  </si>
  <si>
    <t xml:space="preserve">Weight (kg)</t>
  </si>
  <si>
    <t xml:space="preserve">S1 — Bottom main, short direction</t>
  </si>
  <si>
    <t xml:space="preserve">Straight</t>
  </si>
  <si>
    <t xml:space="preserve">S2 — Bottom distribution, long direction</t>
  </si>
  <si>
    <t xml:space="preserve">EXAMPLE SUBTOTAL</t>
  </si>
  <si>
    <t xml:space="preserve">Diameter summary</t>
  </si>
  <si>
    <t xml:space="preserve">Diameter (mm)</t>
  </si>
  <si>
    <t xml:space="preserve">Pieces</t>
  </si>
  <si>
    <t xml:space="preserve">Duplicate diameter groups after editing show zero after their first occurrence.</t>
  </si>
  <si>
    <t xml:space="preserve">Weights retain full precision. Sum unrounded values; displayed row totals can differ by 0.01 kg.</t>
  </si>
  <si>
    <t xml:space="preserve">Editable example inputs</t>
  </si>
  <si>
    <t xml:space="preserve">Short overall panel dimension</t>
  </si>
  <si>
    <t xml:space="preserve">mm</t>
  </si>
  <si>
    <t xml:space="preserve">Long overall panel dimension</t>
  </si>
  <si>
    <t xml:space="preserve">Slab thickness</t>
  </si>
  <si>
    <t xml:space="preserve">Edge and bottom cover</t>
  </si>
  <si>
    <t xml:space="preserve">S1 main bar diameter</t>
  </si>
  <si>
    <t xml:space="preserve">S1 maximum spacing</t>
  </si>
  <si>
    <t xml:space="preserve">S2 distribution diameter</t>
  </si>
  <si>
    <t xml:space="preserve">S2 maximum spacing</t>
  </si>
  <si>
    <t xml:space="preserve">Calculation steps</t>
  </si>
  <si>
    <t xml:space="preserve">Result</t>
  </si>
  <si>
    <t xml:space="preserve">Unit</t>
  </si>
  <si>
    <t xml:space="preserve">Calculation (input names)</t>
  </si>
  <si>
    <t xml:space="preserve">S1 straight cutting length</t>
  </si>
  <si>
    <t xml:space="preserve">short-2*cover</t>
  </si>
  <si>
    <t xml:space="preserve">S1 first-to-last centre distance</t>
  </si>
  <si>
    <t xml:space="preserve">long-2*cover-mainDia</t>
  </si>
  <si>
    <t xml:space="preserve">S1 spaces, rounded up</t>
  </si>
  <si>
    <t xml:space="preserve">spaces</t>
  </si>
  <si>
    <t xml:space="preserve">ROUNDUP(mainCentres/mainSpacing,0)</t>
  </si>
  <si>
    <t xml:space="preserve">S1 bar count</t>
  </si>
  <si>
    <t xml:space="preserve">bars</t>
  </si>
  <si>
    <t xml:space="preserve">mainSpaces+1</t>
  </si>
  <si>
    <t xml:space="preserve">S2 straight cutting length</t>
  </si>
  <si>
    <t xml:space="preserve">long-2*cover</t>
  </si>
  <si>
    <t xml:space="preserve">S2 first-to-last centre distance</t>
  </si>
  <si>
    <t xml:space="preserve">short-2*cover-distributionDia</t>
  </si>
  <si>
    <t xml:space="preserve">S2 spaces, rounded up</t>
  </si>
  <si>
    <t xml:space="preserve">ROUNDUP(distributionCentres/distributionSpacing,0)</t>
  </si>
  <si>
    <t xml:space="preserve">S2 bar count</t>
  </si>
  <si>
    <t xml:space="preserve">distributionSpaces+1</t>
  </si>
  <si>
    <t xml:space="preserve">Scope and detailing notes</t>
  </si>
  <si>
    <t xml:space="preserve">One 3,050 × 6,050 × 150 mm slab panel, supported on the two opposite long sides. The full table below covers only its two straight bottom-mesh marks. Support anchorage, top extras, opening reinforcement and chairs are excluded and must be scheduled from the actual design.</t>
  </si>
  <si>
    <t xml:space="preserve">S1 runs along the 3,050 mm short direction and is counted across the 6,050 mm direction. S2 runs along the long direction and sits above S1. Bottom cover is 25 mm to S1; edge cover is 25 mm to the steel surface. Thickness establishes the section but does not change these straight plan lengths.</t>
  </si>
  <si>
    <t xml:space="preserve">Dimensions: All input and cut lengths are mm. Link dimensions are outside-to-outside. Cover is to the outer steel surface. Do not substitute centreline dimensions into the outside-dimension link shortcut.</t>
  </si>
  <si>
    <t xml:space="preserve">Bend deductions: 45° = 1d; 90° = 2d; 135° = 3d as site estimating approximations. The examples have three 90° and two 135° bends. IS 2502 and SP 34 use shape-specific dimensions and allowances, not a universal angle-only deduction table. Radius and steel type matter.</t>
  </si>
  <si>
    <t xml:space="preserve">Hook extension / allowance: Example input H = max(10d, 75 mm) per end; with d = 8 mm, H = 80 mm. 10d/minimum 75 mm is the IS 13920:1993 extension. The 2017 amendment to IS 13920:2016 uses 8d/minimum 75 mm for the cited links. We retain 10d to match the pillar's illustrative exercise.</t>
  </si>
  <si>
    <t xml:space="preserve">Approximate link length: 2(a + b) + 2H − [3(2d) + 2(3d)], then round up to a 25 mm increment. Here H is inserted as a nominal estimating addition. A straight hook tail is not a complete bend allowance. This shortcut does not verify the physical tail or bend radius. Use the approved shape for fabrication.</t>
  </si>
  <si>
    <t xml:space="preserve">Bar counts: Ceiling(first-to-last centre distance / maximum spacing) + 1. Both endpoint bars are included. Mesh centre distance = overall transverse size − 2 × cover − bar diameter. Count shared zone boundaries once.</t>
  </si>
  <si>
    <t xml:space="preserve">Weight: Total length × D²/162 kg/m, keeping full precision until display. Approximate theoretical mass. The 12 mm shortcut is 0.888889 kg/m versus 0.888 kg/m in IS 1786 Table 1. Use the contract's basis for billing.</t>
  </si>
  <si>
    <t xml:space="preserve">Rounding and scope: Bent lengths round upward to 25 mm; these straight lengths already fall on 25 mm increments. Weights display to 2 decimals. IS 2502 clause 5.1.1 and SP 34 clause 13.3.3.1 require the excess to be accommodated in a specified portion. Waste, stock optimisation and omitted design bars are separate.</t>
  </si>
  <si>
    <t xml:space="preserve">Sources</t>
  </si>
  <si>
    <t xml:space="preserve">IS 2502:1963 — clauses 3.1, 5.1.1 and Tables II–IX</t>
  </si>
  <si>
    <t xml:space="preserve">https://law.resource.org/pub/in/bis/S03/is.2502.1963.pdf</t>
  </si>
  <si>
    <t xml:space="preserve">SP 34:1987 — section 5 and clause 13.3.3.1</t>
  </si>
  <si>
    <t xml:space="preserve">https://law.resource.org/pub/in/bis/S03/is.sp.34.1987.pdf</t>
  </si>
  <si>
    <t xml:space="preserve">IS 13920:1993 — clauses 6.3.1 and 7.3.2</t>
  </si>
  <si>
    <t xml:space="preserve">https://law.resource.org/pub/in/bis/S03/is.13920.1993.pdf</t>
  </si>
  <si>
    <t xml:space="preserve">IS 13920:2016, Amendment 1 (September 2017)</t>
  </si>
  <si>
    <t xml:space="preserve">https://pdfcoffee.com/is-13920-2016-amendments-pdf-free.html</t>
  </si>
  <si>
    <t xml:space="preserve">IS 1786:2008 — Table 1</t>
  </si>
  <si>
    <t xml:space="preserve">https://law.resource.org/pub/in/bis/S03/is.1786.2008.pdf</t>
  </si>
  <si>
    <t xml:space="preserve">IS 456:2000 — clauses 26.2 and 26.4</t>
  </si>
  <si>
    <t xml:space="preserve">https://law.resource.org/pub/in/bis/S03/is.456.2000.pdf</t>
  </si>
  <si>
    <t xml:space="preserve">Beam bar bending schedule</t>
  </si>
  <si>
    <t xml:space="preserve">Example scope: shown marks only; joint/confinement extras excluded.</t>
  </si>
  <si>
    <t xml:space="preserve">B1 — Bottom longitudinal</t>
  </si>
  <si>
    <t xml:space="preserve">B2 — Top longitudinal</t>
  </si>
  <si>
    <t xml:space="preserve">B3 — Closed stirrup</t>
  </si>
  <si>
    <t xml:space="preserve">Rectangle, two 135° ends</t>
  </si>
  <si>
    <t xml:space="preserve">Clear span between support faces</t>
  </si>
  <si>
    <t xml:space="preserve">Beam width</t>
  </si>
  <si>
    <t xml:space="preserve">Beam overall depth</t>
  </si>
  <si>
    <t xml:space="preserve">Cover to outside of stirrup</t>
  </si>
  <si>
    <t xml:space="preserve">Straight extension at each end</t>
  </si>
  <si>
    <t xml:space="preserve">B1 bottom diameter</t>
  </si>
  <si>
    <t xml:space="preserve">B1 bottom count</t>
  </si>
  <si>
    <t xml:space="preserve">B2 top diameter</t>
  </si>
  <si>
    <t xml:space="preserve">B2 top count</t>
  </si>
  <si>
    <t xml:space="preserve">B3 stirrup diameter</t>
  </si>
  <si>
    <t xml:space="preserve">B3 maximum spacing</t>
  </si>
  <si>
    <t xml:space="preserve">First/last link offset from face</t>
  </si>
  <si>
    <t xml:space="preserve">Nominal hook addition multiplier</t>
  </si>
  <si>
    <t xml:space="preserve">d</t>
  </si>
  <si>
    <t xml:space="preserve">Minimum nominal hook addition</t>
  </si>
  <si>
    <t xml:space="preserve">Cut-length rounding increment</t>
  </si>
  <si>
    <t xml:space="preserve">B1 straight cutting length</t>
  </si>
  <si>
    <t xml:space="preserve">span+2*extension</t>
  </si>
  <si>
    <t xml:space="preserve">B2 straight cutting length</t>
  </si>
  <si>
    <t xml:space="preserve">B3 first-to-last centre distance</t>
  </si>
  <si>
    <t xml:space="preserve">span-2*offset</t>
  </si>
  <si>
    <t xml:space="preserve">B3 spaces, rounded up</t>
  </si>
  <si>
    <t xml:space="preserve">ROUNDUP(linkCentres/spacing,0)</t>
  </si>
  <si>
    <t xml:space="preserve">B3 stirrup count</t>
  </si>
  <si>
    <t xml:space="preserve">linkSpaces+1</t>
  </si>
  <si>
    <t xml:space="preserve">Outside link width a</t>
  </si>
  <si>
    <t xml:space="preserve">width-2*cover</t>
  </si>
  <si>
    <t xml:space="preserve">Outside link height b</t>
  </si>
  <si>
    <t xml:space="preserve">depth-2*cover</t>
  </si>
  <si>
    <t xml:space="preserve">Nominal addition H per end</t>
  </si>
  <si>
    <t xml:space="preserve">MAX(hookFactor*linkDia,hookMin)</t>
  </si>
  <si>
    <t xml:space="preserve">Outside rectangle perimeter</t>
  </si>
  <si>
    <t xml:space="preserve">2*(outsideA+outsideB)</t>
  </si>
  <si>
    <t xml:space="preserve">Three 90° deductions</t>
  </si>
  <si>
    <t xml:space="preserve">3*2*linkDia</t>
  </si>
  <si>
    <t xml:space="preserve">Two 135° deductions</t>
  </si>
  <si>
    <t xml:space="preserve">2*3*linkDia</t>
  </si>
  <si>
    <t xml:space="preserve">Raw approximate link length</t>
  </si>
  <si>
    <t xml:space="preserve">perimeter+2*hook-deduction90-deduction135</t>
  </si>
  <si>
    <t xml:space="preserve">Scheduled link cutting length</t>
  </si>
  <si>
    <t xml:space="preserve">ROUNDUP(rawLink/increment,0)*increment</t>
  </si>
  <si>
    <t xml:space="preserve">One 230 × 450 mm beam with 4,000 mm clear span. B1 has three 16 mm bottom bars; B2 has two 12 mm top bars. Each extends straight 800 mm beyond each support face. B3 is an 8 mm closed stirrup at maximum 200 mm spacing in this uniform-spacing exercise.</t>
  </si>
  <si>
    <t xml:space="preserve">Cover is 25 mm to the outside of the stirrup. First and last stirrup centres are 50 mm from support faces. The 800 mm extension is a supplied exercise dimension, not a calculated development length. Support-zone extras, joint reinforcement and curtailed bars are excluded. The uniform spacing is not a ductile beam design.</t>
  </si>
  <si>
    <t xml:space="preserve">Column bar bending schedule</t>
  </si>
  <si>
    <t xml:space="preserve">C1 — Vertical, one stated lap allocation</t>
  </si>
  <si>
    <t xml:space="preserve">C2 — Rectangular tie</t>
  </si>
  <si>
    <t xml:space="preserve">Scheduling height</t>
  </si>
  <si>
    <t xml:space="preserve">Column width</t>
  </si>
  <si>
    <t xml:space="preserve">Column depth</t>
  </si>
  <si>
    <t xml:space="preserve">Cover to outside of tie</t>
  </si>
  <si>
    <t xml:space="preserve">C1 vertical diameter</t>
  </si>
  <si>
    <t xml:space="preserve">C1 vertical count</t>
  </si>
  <si>
    <t xml:space="preserve">Allocated lap per vertical bar</t>
  </si>
  <si>
    <t xml:space="preserve">C2 tie diameter</t>
  </si>
  <si>
    <t xml:space="preserve">C2 maximum spacing</t>
  </si>
  <si>
    <t xml:space="preserve">First/last tie centre offset</t>
  </si>
  <si>
    <t xml:space="preserve">C1 straight length with stated lap</t>
  </si>
  <si>
    <t xml:space="preserve">height+lap</t>
  </si>
  <si>
    <t xml:space="preserve">C2 first-to-last centre distance</t>
  </si>
  <si>
    <t xml:space="preserve">height-2*offset</t>
  </si>
  <si>
    <t xml:space="preserve">C2 spaces, rounded up</t>
  </si>
  <si>
    <t xml:space="preserve">C2 tie count</t>
  </si>
  <si>
    <t xml:space="preserve">One 350 × 350 mm column segment with 3,000 mm scheduling height, four 20 mm corner bars and 8 mm rectangular ties. Allocate one 1,000 mm lap to each vertical bar for this quantity exercise. Cover is 40 mm to the outside of the ties.</t>
  </si>
  <si>
    <t xml:space="preserve">Tie centres run from 50 to 2,950 mm over the scheduling height at maximum 150 mm spacing. The lap allocation is a quantity assumption, not permission to splice all bars at one level. Joint ties, end confinement, starters and crossties are outside this exercise. Actual lap positions and zones come from the approved detailing.</t>
  </si>
  <si>
    <t xml:space="preserve">Footing bar bending schedule</t>
  </si>
  <si>
    <t xml:space="preserve">F1 — Bottom mesh, X direction</t>
  </si>
  <si>
    <t xml:space="preserve">F2 — Bottom mesh, Y direction</t>
  </si>
  <si>
    <t xml:space="preserve">Footing overall X dimension</t>
  </si>
  <si>
    <t xml:space="preserve">Footing overall Y dimension</t>
  </si>
  <si>
    <t xml:space="preserve">Footing thickness</t>
  </si>
  <si>
    <t xml:space="preserve">F1 X-bar diameter</t>
  </si>
  <si>
    <t xml:space="preserve">F1 maximum spacing</t>
  </si>
  <si>
    <t xml:space="preserve">F2 Y-bar diameter</t>
  </si>
  <si>
    <t xml:space="preserve">F2 maximum spacing</t>
  </si>
  <si>
    <t xml:space="preserve">F1 straight cutting length</t>
  </si>
  <si>
    <t xml:space="preserve">x-2*cover</t>
  </si>
  <si>
    <t xml:space="preserve">F1 centres across Y</t>
  </si>
  <si>
    <t xml:space="preserve">y-2*cover-xDia</t>
  </si>
  <si>
    <t xml:space="preserve">F1 spaces, rounded up</t>
  </si>
  <si>
    <t xml:space="preserve">ROUNDUP(xCentres/xSpacing,0)</t>
  </si>
  <si>
    <t xml:space="preserve">F1 bar count</t>
  </si>
  <si>
    <t xml:space="preserve">xSpaces+1</t>
  </si>
  <si>
    <t xml:space="preserve">F2 straight cutting length</t>
  </si>
  <si>
    <t xml:space="preserve">y-2*cover</t>
  </si>
  <si>
    <t xml:space="preserve">F2 centres across X</t>
  </si>
  <si>
    <t xml:space="preserve">x-2*cover-yDia</t>
  </si>
  <si>
    <t xml:space="preserve">F2 spaces, rounded up</t>
  </si>
  <si>
    <t xml:space="preserve">ROUNDUP(yCentres/ySpacing,0)</t>
  </si>
  <si>
    <t xml:space="preserve">F2 bar count</t>
  </si>
  <si>
    <t xml:space="preserve">ySpaces+1</t>
  </si>
  <si>
    <t xml:space="preserve">One 2,100 × 2,100 × 450 mm isolated footing with 50 mm edge and bottom cover. The assumed detail specifies straight 12 mm bars at maximum 150 mm spacing in both directions. Only the two bottom-mesh marks are included.</t>
  </si>
  <si>
    <t xml:space="preserve">F1 runs in X and is the lower layer; F2 runs in Y directly above it. Edge cover is measured to each bar's surface. Footing depth establishes the section but does not enter these straight cutting lengths. Column starters, chairs, top reinforcement and any bent-up ends must be measured separately from the actual design.</t>
  </si>
</sst>
</file>

<file path=xl/styles.xml><?xml version="1.0" encoding="utf-8"?>
<styleSheet xmlns="http://schemas.openxmlformats.org/spreadsheetml/2006/main">
  <numFmts count="5">
    <numFmt numFmtId="164" formatCode="General"/>
    <numFmt numFmtId="165" formatCode="0"/>
    <numFmt numFmtId="166" formatCode="0.000"/>
    <numFmt numFmtId="167" formatCode="0.000000"/>
    <numFmt numFmtId="168" formatCode="0.00"/>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72033"/>
      <name val="Arial"/>
      <family val="0"/>
      <charset val="1"/>
    </font>
    <font>
      <b val="true"/>
      <sz val="18"/>
      <color rgb="FF172033"/>
      <name val="Arial"/>
      <family val="0"/>
      <charset val="1"/>
    </font>
    <font>
      <b val="true"/>
      <sz val="11"/>
      <color rgb="FFFFFFFF"/>
      <name val="Arial"/>
      <family val="0"/>
      <charset val="1"/>
    </font>
    <font>
      <b val="true"/>
      <sz val="11"/>
      <color rgb="FF172033"/>
      <name val="Arial"/>
      <family val="0"/>
      <charset val="1"/>
    </font>
  </fonts>
  <fills count="5">
    <fill>
      <patternFill patternType="none"/>
    </fill>
    <fill>
      <patternFill patternType="gray125"/>
    </fill>
    <fill>
      <patternFill patternType="solid">
        <fgColor rgb="FF163B35"/>
        <bgColor rgb="FF172033"/>
      </patternFill>
    </fill>
    <fill>
      <patternFill patternType="solid">
        <fgColor rgb="FFE4EEEB"/>
        <bgColor rgb="FFFFF2CC"/>
      </patternFill>
    </fill>
    <fill>
      <patternFill patternType="solid">
        <fgColor rgb="FFFFF2CC"/>
        <bgColor rgb="FFE4EEEB"/>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0" borderId="0" xfId="20" applyFont="true" applyBorder="true" applyAlignment="false" applyProtection="false">
      <alignment horizontal="general" vertical="bottom" textRotation="0" wrapText="false" indent="0" shrinkToFit="false"/>
      <protection locked="true" hidden="false"/>
    </xf>
    <xf numFmtId="164" fontId="7" fillId="2" borderId="0" xfId="20" applyFont="true" applyBorder="true" applyAlignment="true" applyProtection="false">
      <alignment horizontal="general" vertical="bottom" textRotation="0" wrapText="true" indent="0" shrinkToFit="false"/>
      <protection locked="true" hidden="false"/>
    </xf>
    <xf numFmtId="164" fontId="5" fillId="0" borderId="0" xfId="20" applyFont="true" applyBorder="true" applyAlignment="true" applyProtection="false">
      <alignment horizontal="general" vertical="center" textRotation="0" wrapText="true" indent="0" shrinkToFit="false"/>
      <protection locked="true" hidden="false"/>
    </xf>
    <xf numFmtId="165" fontId="5" fillId="0" borderId="0" xfId="20" applyFont="true" applyBorder="true" applyAlignment="true" applyProtection="false">
      <alignment horizontal="general" vertical="center" textRotation="0" wrapText="false" indent="0" shrinkToFit="false"/>
      <protection locked="true" hidden="false"/>
    </xf>
    <xf numFmtId="166" fontId="5" fillId="0" borderId="0" xfId="20" applyFont="true" applyBorder="true" applyAlignment="true" applyProtection="false">
      <alignment horizontal="general" vertical="center" textRotation="0" wrapText="false" indent="0" shrinkToFit="false"/>
      <protection locked="true" hidden="false"/>
    </xf>
    <xf numFmtId="167" fontId="5" fillId="0" borderId="0" xfId="20" applyFont="true" applyBorder="true" applyAlignment="true" applyProtection="false">
      <alignment horizontal="general" vertical="center" textRotation="0" wrapText="false" indent="0" shrinkToFit="false"/>
      <protection locked="true" hidden="false"/>
    </xf>
    <xf numFmtId="168" fontId="5" fillId="0" borderId="0" xfId="20" applyFont="true" applyBorder="tru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8" fillId="3" borderId="0" xfId="20" applyFont="true" applyBorder="true" applyAlignment="true" applyProtection="false">
      <alignment horizontal="general" vertical="center" textRotation="0" wrapText="false" indent="0" shrinkToFit="false"/>
      <protection locked="true" hidden="false"/>
    </xf>
    <xf numFmtId="165" fontId="8" fillId="3" borderId="0" xfId="20" applyFont="true" applyBorder="true" applyAlignment="true" applyProtection="false">
      <alignment horizontal="general" vertical="center" textRotation="0" wrapText="false" indent="0" shrinkToFit="false"/>
      <protection locked="true" hidden="false"/>
    </xf>
    <xf numFmtId="166" fontId="8" fillId="3" borderId="0" xfId="20" applyFont="true" applyBorder="true" applyAlignment="true" applyProtection="false">
      <alignment horizontal="general" vertical="center" textRotation="0" wrapText="false" indent="0" shrinkToFit="false"/>
      <protection locked="true" hidden="false"/>
    </xf>
    <xf numFmtId="167" fontId="8" fillId="3" borderId="0" xfId="20" applyFont="true" applyBorder="true" applyAlignment="true" applyProtection="false">
      <alignment horizontal="general" vertical="center" textRotation="0" wrapText="false" indent="0" shrinkToFit="false"/>
      <protection locked="true" hidden="false"/>
    </xf>
    <xf numFmtId="168" fontId="8" fillId="3" borderId="0" xfId="20" applyFont="true" applyBorder="true" applyAlignment="true" applyProtection="false">
      <alignment horizontal="general" vertical="center" textRotation="0" wrapText="false" indent="0" shrinkToFit="false"/>
      <protection locked="true" hidden="false"/>
    </xf>
    <xf numFmtId="164" fontId="7" fillId="2" borderId="0" xfId="20" applyFont="true" applyBorder="true" applyAlignment="true" applyProtection="false">
      <alignment horizontal="general" vertical="center" textRotation="0" wrapText="tru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4EEE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72033"/>
      <rgbColor rgb="FF339966"/>
      <rgbColor rgb="FF003300"/>
      <rgbColor rgb="FF333300"/>
      <rgbColor rgb="FF993300"/>
      <rgbColor rgb="FF993366"/>
      <rgbColor rgb="FF333399"/>
      <rgbColor rgb="FF163B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B35"/>
    <pageSetUpPr fitToPage="false"/>
  </sheetPr>
  <dimension ref="A1:H1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28"/>
    <col collapsed="false" customWidth="true" hidden="false" outlineLevel="0" max="3" min="3" style="0" width="13"/>
    <col collapsed="false" customWidth="true" hidden="false" outlineLevel="0" max="4" min="4" style="0" width="14"/>
    <col collapsed="false" customWidth="true" hidden="false" outlineLevel="0" max="5" min="5" style="0" width="18"/>
    <col collapsed="false" customWidth="true" hidden="false" outlineLevel="0" max="7" min="6" style="0" width="19"/>
    <col collapsed="false" customWidth="true" hidden="false" outlineLevel="0" max="8" min="8" style="0" width="18"/>
  </cols>
  <sheetData>
    <row r="1" customFormat="false" ht="23" hidden="false" customHeight="true" outlineLevel="0" collapsed="false">
      <c r="A1" s="1"/>
      <c r="B1" s="1"/>
      <c r="C1" s="1"/>
      <c r="D1" s="1"/>
      <c r="E1" s="1"/>
      <c r="F1" s="1"/>
      <c r="G1" s="1"/>
      <c r="H1" s="1"/>
    </row>
    <row r="2" customFormat="false" ht="23" hidden="false" customHeight="true" outlineLevel="0" collapsed="false">
      <c r="A2" s="2" t="s">
        <v>0</v>
      </c>
      <c r="B2" s="2"/>
      <c r="C2" s="2"/>
      <c r="D2" s="2"/>
      <c r="E2" s="2"/>
      <c r="F2" s="2"/>
      <c r="G2" s="2"/>
      <c r="H2" s="2"/>
    </row>
    <row r="3" customFormat="false" ht="23" hidden="false" customHeight="true" outlineLevel="0" collapsed="false">
      <c r="A3" s="1" t="s">
        <v>1</v>
      </c>
      <c r="B3" s="1"/>
      <c r="C3" s="1"/>
      <c r="D3" s="1"/>
      <c r="E3" s="1"/>
      <c r="F3" s="1"/>
      <c r="G3" s="1"/>
      <c r="H3" s="1"/>
    </row>
    <row r="4" customFormat="false" ht="23" hidden="false" customHeight="true" outlineLevel="0" collapsed="false">
      <c r="A4" s="1" t="s">
        <v>2</v>
      </c>
      <c r="B4" s="1"/>
      <c r="C4" s="1"/>
      <c r="D4" s="1"/>
      <c r="E4" s="1"/>
      <c r="F4" s="1"/>
      <c r="G4" s="1"/>
      <c r="H4" s="1"/>
    </row>
    <row r="5" customFormat="false" ht="23" hidden="false" customHeight="true" outlineLevel="0" collapsed="false">
      <c r="A5" s="1" t="s">
        <v>3</v>
      </c>
      <c r="B5" s="1"/>
      <c r="C5" s="1"/>
      <c r="D5" s="1"/>
      <c r="E5" s="1"/>
      <c r="F5" s="1"/>
      <c r="G5" s="1"/>
      <c r="H5" s="1"/>
    </row>
    <row r="6" customFormat="false" ht="23" hidden="false" customHeight="true" outlineLevel="0" collapsed="false">
      <c r="A6" s="1"/>
      <c r="B6" s="1"/>
      <c r="C6" s="1"/>
      <c r="D6" s="1"/>
      <c r="E6" s="1"/>
      <c r="F6" s="1"/>
      <c r="G6" s="1"/>
      <c r="H6" s="1"/>
    </row>
    <row r="7" customFormat="false" ht="34" hidden="false" customHeight="true" outlineLevel="0" collapsed="false">
      <c r="A7" s="3" t="s">
        <v>4</v>
      </c>
      <c r="B7" s="3" t="s">
        <v>5</v>
      </c>
      <c r="C7" s="3" t="s">
        <v>6</v>
      </c>
      <c r="D7" s="3" t="s">
        <v>7</v>
      </c>
      <c r="E7" s="3" t="s">
        <v>8</v>
      </c>
      <c r="F7" s="3" t="s">
        <v>9</v>
      </c>
      <c r="G7" s="3" t="s">
        <v>10</v>
      </c>
      <c r="H7" s="3" t="s">
        <v>11</v>
      </c>
    </row>
    <row r="8" customFormat="false" ht="42" hidden="false" customHeight="true" outlineLevel="0" collapsed="false">
      <c r="A8" s="4" t="s">
        <v>12</v>
      </c>
      <c r="B8" s="4" t="s">
        <v>13</v>
      </c>
      <c r="C8" s="5" t="n">
        <f aca="false">$B$28</f>
        <v>10</v>
      </c>
      <c r="D8" s="5" t="n">
        <f aca="false">$B$37</f>
        <v>41</v>
      </c>
      <c r="E8" s="5" t="n">
        <f aca="false">$B$34</f>
        <v>3000</v>
      </c>
      <c r="F8" s="6" t="n">
        <f aca="false">D8*E8/1000</f>
        <v>123</v>
      </c>
      <c r="G8" s="7" t="n">
        <f aca="false">C8^2/162</f>
        <v>0.617283950617284</v>
      </c>
      <c r="H8" s="8" t="n">
        <f aca="false">F8*G8</f>
        <v>75.9259259259259</v>
      </c>
    </row>
    <row r="9" customFormat="false" ht="42" hidden="false" customHeight="true" outlineLevel="0" collapsed="false">
      <c r="A9" s="4" t="s">
        <v>14</v>
      </c>
      <c r="B9" s="4" t="s">
        <v>13</v>
      </c>
      <c r="C9" s="5" t="n">
        <f aca="false">$B$30</f>
        <v>8</v>
      </c>
      <c r="D9" s="5" t="n">
        <f aca="false">$B$41</f>
        <v>16</v>
      </c>
      <c r="E9" s="5" t="n">
        <f aca="false">$B$38</f>
        <v>6000</v>
      </c>
      <c r="F9" s="6" t="n">
        <f aca="false">D9*E9/1000</f>
        <v>96</v>
      </c>
      <c r="G9" s="7" t="n">
        <f aca="false">C9^2/162</f>
        <v>0.395061728395062</v>
      </c>
      <c r="H9" s="8" t="n">
        <f aca="false">F9*G9</f>
        <v>37.9259259259259</v>
      </c>
    </row>
    <row r="10" customFormat="false" ht="23" hidden="false" customHeight="true" outlineLevel="0" collapsed="false">
      <c r="A10" s="9"/>
      <c r="B10" s="9"/>
      <c r="C10" s="5"/>
      <c r="D10" s="5"/>
      <c r="E10" s="5"/>
      <c r="F10" s="6"/>
      <c r="G10" s="7"/>
      <c r="H10" s="8"/>
    </row>
    <row r="11" customFormat="false" ht="23" hidden="false" customHeight="true" outlineLevel="0" collapsed="false">
      <c r="A11" s="9"/>
      <c r="B11" s="9"/>
      <c r="C11" s="5"/>
      <c r="D11" s="5"/>
      <c r="E11" s="5"/>
      <c r="F11" s="6"/>
      <c r="G11" s="7"/>
      <c r="H11" s="8"/>
    </row>
    <row r="12" customFormat="false" ht="23" hidden="false" customHeight="true" outlineLevel="0" collapsed="false">
      <c r="A12" s="10" t="s">
        <v>15</v>
      </c>
      <c r="B12" s="10"/>
      <c r="C12" s="11"/>
      <c r="D12" s="11" t="n">
        <f aca="false">SUM(D8:D9)</f>
        <v>57</v>
      </c>
      <c r="E12" s="11"/>
      <c r="F12" s="12" t="n">
        <f aca="false">SUM(F8:F9)</f>
        <v>219</v>
      </c>
      <c r="G12" s="13"/>
      <c r="H12" s="14" t="n">
        <f aca="false">SUM(H8:H9)</f>
        <v>113.851851851852</v>
      </c>
    </row>
    <row r="13" customFormat="false" ht="23" hidden="false" customHeight="true" outlineLevel="0" collapsed="false">
      <c r="A13" s="9"/>
      <c r="B13" s="9"/>
      <c r="C13" s="9"/>
      <c r="D13" s="9"/>
      <c r="E13" s="9"/>
      <c r="F13" s="9"/>
      <c r="G13" s="9"/>
      <c r="H13" s="9"/>
    </row>
    <row r="14" customFormat="false" ht="23" hidden="false" customHeight="true" outlineLevel="0" collapsed="false">
      <c r="A14" s="9" t="s">
        <v>16</v>
      </c>
      <c r="B14" s="9"/>
      <c r="C14" s="9"/>
      <c r="D14" s="9"/>
      <c r="E14" s="9"/>
      <c r="F14" s="9"/>
      <c r="G14" s="9"/>
      <c r="H14" s="9"/>
    </row>
    <row r="15" customFormat="false" ht="34" hidden="false" customHeight="true" outlineLevel="0" collapsed="false">
      <c r="A15" s="15" t="s">
        <v>17</v>
      </c>
      <c r="B15" s="15" t="s">
        <v>18</v>
      </c>
      <c r="C15" s="15" t="s">
        <v>9</v>
      </c>
      <c r="D15" s="15" t="s">
        <v>11</v>
      </c>
      <c r="E15" s="9"/>
      <c r="F15" s="9"/>
      <c r="G15" s="9"/>
      <c r="H15" s="9"/>
    </row>
    <row r="16" customFormat="false" ht="23" hidden="false" customHeight="true" outlineLevel="0" collapsed="false">
      <c r="A16" s="9" t="n">
        <f aca="false">C8</f>
        <v>10</v>
      </c>
      <c r="B16" s="9" t="n">
        <f aca="false">SUMIFS($D$8:$D$9,$C$8:$C$9,A16)</f>
        <v>41</v>
      </c>
      <c r="C16" s="6" t="n">
        <f aca="false">SUMIFS($F$8:$F$9,$C$8:$C$9,A16)</f>
        <v>123</v>
      </c>
      <c r="D16" s="8" t="n">
        <f aca="false">SUMIFS($H$8:$H$9,$C$8:$C$9,A16)</f>
        <v>75.9259259259259</v>
      </c>
      <c r="E16" s="9"/>
      <c r="F16" s="9"/>
      <c r="G16" s="9"/>
      <c r="H16" s="9"/>
    </row>
    <row r="17" customFormat="false" ht="23" hidden="false" customHeight="true" outlineLevel="0" collapsed="false">
      <c r="A17" s="9" t="n">
        <f aca="false">C9</f>
        <v>8</v>
      </c>
      <c r="B17" s="9" t="n">
        <f aca="false">IF(COUNTIFS($A$16:A16,A17)&gt;0,0,SUMIFS($D$8:$D$9,$C$8:$C$9,A17))</f>
        <v>16</v>
      </c>
      <c r="C17" s="6" t="n">
        <f aca="false">IF(COUNTIFS($A$16:A16,A17)&gt;0,0,SUMIFS($F$8:$F$9,$C$8:$C$9,A17))</f>
        <v>96</v>
      </c>
      <c r="D17" s="8" t="n">
        <f aca="false">IF(COUNTIFS($A$16:A16,A17)&gt;0,0,SUMIFS($H$8:$H$9,$C$8:$C$9,A17))</f>
        <v>37.9259259259259</v>
      </c>
      <c r="E17" s="9"/>
      <c r="F17" s="9"/>
      <c r="G17" s="9"/>
      <c r="H17" s="9"/>
    </row>
    <row r="18" customFormat="false" ht="23" hidden="false" customHeight="true" outlineLevel="0" collapsed="false">
      <c r="A18" s="9"/>
      <c r="B18" s="9"/>
      <c r="C18" s="6"/>
      <c r="D18" s="8"/>
      <c r="E18" s="9"/>
      <c r="F18" s="9"/>
      <c r="G18" s="9"/>
      <c r="H18" s="9"/>
    </row>
    <row r="19" customFormat="false" ht="23" hidden="false" customHeight="true" outlineLevel="0" collapsed="false">
      <c r="A19" s="1"/>
      <c r="B19" s="1"/>
      <c r="C19" s="1"/>
      <c r="D19" s="1"/>
      <c r="E19" s="1"/>
      <c r="F19" s="1"/>
      <c r="G19" s="1"/>
      <c r="H19" s="1"/>
    </row>
    <row r="20" customFormat="false" ht="23" hidden="false" customHeight="true" outlineLevel="0" collapsed="false">
      <c r="A20" s="1" t="s">
        <v>19</v>
      </c>
      <c r="B20" s="1"/>
      <c r="C20" s="1"/>
      <c r="D20" s="1"/>
      <c r="E20" s="1"/>
      <c r="F20" s="1"/>
      <c r="G20" s="1"/>
      <c r="H20" s="1"/>
    </row>
    <row r="21" customFormat="false" ht="23" hidden="false" customHeight="true" outlineLevel="0" collapsed="false">
      <c r="A21" s="1" t="s">
        <v>20</v>
      </c>
      <c r="B21" s="1"/>
      <c r="C21" s="1"/>
      <c r="D21" s="1"/>
      <c r="E21" s="1"/>
      <c r="F21" s="1"/>
      <c r="G21" s="1"/>
      <c r="H21" s="1"/>
    </row>
    <row r="22" customFormat="false" ht="23" hidden="false" customHeight="true" outlineLevel="0" collapsed="false">
      <c r="A22" s="1"/>
      <c r="B22" s="1"/>
      <c r="C22" s="1"/>
      <c r="D22" s="1"/>
      <c r="E22" s="1"/>
      <c r="F22" s="1"/>
      <c r="G22" s="1"/>
      <c r="H22" s="1"/>
    </row>
    <row r="23" customFormat="false" ht="34" hidden="false" customHeight="true" outlineLevel="0" collapsed="false">
      <c r="A23" s="3" t="s">
        <v>21</v>
      </c>
      <c r="B23" s="3"/>
      <c r="C23" s="3"/>
      <c r="D23" s="1"/>
      <c r="E23" s="1"/>
      <c r="F23" s="1"/>
      <c r="G23" s="1"/>
      <c r="H23" s="1"/>
    </row>
    <row r="24" customFormat="false" ht="33" hidden="false" customHeight="true" outlineLevel="0" collapsed="false">
      <c r="A24" s="16" t="s">
        <v>22</v>
      </c>
      <c r="B24" s="17" t="n">
        <v>3050</v>
      </c>
      <c r="C24" s="1" t="s">
        <v>23</v>
      </c>
      <c r="D24" s="1"/>
      <c r="E24" s="1"/>
      <c r="F24" s="1"/>
      <c r="G24" s="1"/>
      <c r="H24" s="1"/>
    </row>
    <row r="25" customFormat="false" ht="33" hidden="false" customHeight="true" outlineLevel="0" collapsed="false">
      <c r="A25" s="16" t="s">
        <v>24</v>
      </c>
      <c r="B25" s="17" t="n">
        <v>6050</v>
      </c>
      <c r="C25" s="1" t="s">
        <v>23</v>
      </c>
      <c r="D25" s="1"/>
      <c r="E25" s="1"/>
      <c r="F25" s="1"/>
      <c r="G25" s="1"/>
      <c r="H25" s="1"/>
    </row>
    <row r="26" customFormat="false" ht="33" hidden="false" customHeight="true" outlineLevel="0" collapsed="false">
      <c r="A26" s="16" t="s">
        <v>25</v>
      </c>
      <c r="B26" s="17" t="n">
        <v>150</v>
      </c>
      <c r="C26" s="1" t="s">
        <v>23</v>
      </c>
      <c r="D26" s="1"/>
      <c r="E26" s="1"/>
      <c r="F26" s="1"/>
      <c r="G26" s="1"/>
      <c r="H26" s="1"/>
    </row>
    <row r="27" customFormat="false" ht="33" hidden="false" customHeight="true" outlineLevel="0" collapsed="false">
      <c r="A27" s="16" t="s">
        <v>26</v>
      </c>
      <c r="B27" s="17" t="n">
        <v>25</v>
      </c>
      <c r="C27" s="1" t="s">
        <v>23</v>
      </c>
      <c r="D27" s="1"/>
      <c r="E27" s="1"/>
      <c r="F27" s="1"/>
      <c r="G27" s="1"/>
      <c r="H27" s="1"/>
    </row>
    <row r="28" customFormat="false" ht="33" hidden="false" customHeight="true" outlineLevel="0" collapsed="false">
      <c r="A28" s="16" t="s">
        <v>27</v>
      </c>
      <c r="B28" s="17" t="n">
        <v>10</v>
      </c>
      <c r="C28" s="1" t="s">
        <v>23</v>
      </c>
      <c r="D28" s="1"/>
      <c r="E28" s="1"/>
      <c r="F28" s="1"/>
      <c r="G28" s="1"/>
      <c r="H28" s="1"/>
    </row>
    <row r="29" customFormat="false" ht="33" hidden="false" customHeight="true" outlineLevel="0" collapsed="false">
      <c r="A29" s="16" t="s">
        <v>28</v>
      </c>
      <c r="B29" s="17" t="n">
        <v>150</v>
      </c>
      <c r="C29" s="1" t="s">
        <v>23</v>
      </c>
      <c r="D29" s="1"/>
      <c r="E29" s="1"/>
      <c r="F29" s="1"/>
      <c r="G29" s="1"/>
      <c r="H29" s="1"/>
    </row>
    <row r="30" customFormat="false" ht="33" hidden="false" customHeight="true" outlineLevel="0" collapsed="false">
      <c r="A30" s="16" t="s">
        <v>29</v>
      </c>
      <c r="B30" s="17" t="n">
        <v>8</v>
      </c>
      <c r="C30" s="1" t="s">
        <v>23</v>
      </c>
      <c r="D30" s="1"/>
      <c r="E30" s="1"/>
      <c r="F30" s="1"/>
      <c r="G30" s="1"/>
      <c r="H30" s="1"/>
    </row>
    <row r="31" customFormat="false" ht="33" hidden="false" customHeight="true" outlineLevel="0" collapsed="false">
      <c r="A31" s="16" t="s">
        <v>30</v>
      </c>
      <c r="B31" s="17" t="n">
        <v>200</v>
      </c>
      <c r="C31" s="1" t="s">
        <v>23</v>
      </c>
      <c r="D31" s="1"/>
      <c r="E31" s="1"/>
      <c r="F31" s="1"/>
      <c r="G31" s="1"/>
      <c r="H31" s="1"/>
    </row>
    <row r="32" customFormat="false" ht="23" hidden="false" customHeight="true" outlineLevel="0" collapsed="false">
      <c r="A32" s="1"/>
      <c r="B32" s="1"/>
      <c r="C32" s="1"/>
      <c r="D32" s="1"/>
      <c r="E32" s="1"/>
      <c r="F32" s="1"/>
      <c r="G32" s="1"/>
      <c r="H32" s="1"/>
    </row>
    <row r="33" customFormat="false" ht="34" hidden="false" customHeight="true" outlineLevel="0" collapsed="false">
      <c r="A33" s="3" t="s">
        <v>31</v>
      </c>
      <c r="B33" s="3" t="s">
        <v>32</v>
      </c>
      <c r="C33" s="3" t="s">
        <v>33</v>
      </c>
      <c r="D33" s="3" t="s">
        <v>34</v>
      </c>
      <c r="E33" s="3"/>
      <c r="F33" s="3"/>
      <c r="G33" s="3"/>
      <c r="H33" s="3"/>
    </row>
    <row r="34" customFormat="false" ht="34" hidden="false" customHeight="true" outlineLevel="0" collapsed="false">
      <c r="A34" s="16" t="s">
        <v>35</v>
      </c>
      <c r="B34" s="1" t="n">
        <f aca="false">$B$24-2*$B$27</f>
        <v>3000</v>
      </c>
      <c r="C34" s="1" t="s">
        <v>23</v>
      </c>
      <c r="D34" s="1" t="s">
        <v>36</v>
      </c>
      <c r="E34" s="1"/>
      <c r="F34" s="1"/>
      <c r="G34" s="1"/>
      <c r="H34" s="1"/>
    </row>
    <row r="35" customFormat="false" ht="34" hidden="false" customHeight="true" outlineLevel="0" collapsed="false">
      <c r="A35" s="16" t="s">
        <v>37</v>
      </c>
      <c r="B35" s="1" t="n">
        <f aca="false">$B$25-2*$B$27-$B$28</f>
        <v>5990</v>
      </c>
      <c r="C35" s="1" t="s">
        <v>23</v>
      </c>
      <c r="D35" s="1" t="s">
        <v>38</v>
      </c>
      <c r="E35" s="1"/>
      <c r="F35" s="1"/>
      <c r="G35" s="1"/>
      <c r="H35" s="1"/>
    </row>
    <row r="36" customFormat="false" ht="34" hidden="false" customHeight="true" outlineLevel="0" collapsed="false">
      <c r="A36" s="16" t="s">
        <v>39</v>
      </c>
      <c r="B36" s="1" t="n">
        <f aca="false">ROUNDUP($B$35/$B$29,0)</f>
        <v>40</v>
      </c>
      <c r="C36" s="1" t="s">
        <v>40</v>
      </c>
      <c r="D36" s="1" t="s">
        <v>41</v>
      </c>
      <c r="E36" s="1"/>
      <c r="F36" s="1"/>
      <c r="G36" s="1"/>
      <c r="H36" s="1"/>
    </row>
    <row r="37" customFormat="false" ht="34" hidden="false" customHeight="true" outlineLevel="0" collapsed="false">
      <c r="A37" s="16" t="s">
        <v>42</v>
      </c>
      <c r="B37" s="1" t="n">
        <f aca="false">$B$36+1</f>
        <v>41</v>
      </c>
      <c r="C37" s="1" t="s">
        <v>43</v>
      </c>
      <c r="D37" s="1" t="s">
        <v>44</v>
      </c>
      <c r="E37" s="1"/>
      <c r="F37" s="1"/>
      <c r="G37" s="1"/>
      <c r="H37" s="1"/>
    </row>
    <row r="38" customFormat="false" ht="34" hidden="false" customHeight="true" outlineLevel="0" collapsed="false">
      <c r="A38" s="16" t="s">
        <v>45</v>
      </c>
      <c r="B38" s="1" t="n">
        <f aca="false">$B$25-2*$B$27</f>
        <v>6000</v>
      </c>
      <c r="C38" s="1" t="s">
        <v>23</v>
      </c>
      <c r="D38" s="1" t="s">
        <v>46</v>
      </c>
      <c r="E38" s="1"/>
      <c r="F38" s="1"/>
      <c r="G38" s="1"/>
      <c r="H38" s="1"/>
    </row>
    <row r="39" customFormat="false" ht="34" hidden="false" customHeight="true" outlineLevel="0" collapsed="false">
      <c r="A39" s="16" t="s">
        <v>47</v>
      </c>
      <c r="B39" s="1" t="n">
        <f aca="false">$B$24-2*$B$27-$B$30</f>
        <v>2992</v>
      </c>
      <c r="C39" s="1" t="s">
        <v>23</v>
      </c>
      <c r="D39" s="1" t="s">
        <v>48</v>
      </c>
      <c r="E39" s="1"/>
      <c r="F39" s="1"/>
      <c r="G39" s="1"/>
      <c r="H39" s="1"/>
    </row>
    <row r="40" customFormat="false" ht="34" hidden="false" customHeight="true" outlineLevel="0" collapsed="false">
      <c r="A40" s="16" t="s">
        <v>49</v>
      </c>
      <c r="B40" s="1" t="n">
        <f aca="false">ROUNDUP($B$39/$B$31,0)</f>
        <v>15</v>
      </c>
      <c r="C40" s="1" t="s">
        <v>40</v>
      </c>
      <c r="D40" s="1" t="s">
        <v>50</v>
      </c>
      <c r="E40" s="1"/>
      <c r="F40" s="1"/>
      <c r="G40" s="1"/>
      <c r="H40" s="1"/>
    </row>
    <row r="41" customFormat="false" ht="34" hidden="false" customHeight="true" outlineLevel="0" collapsed="false">
      <c r="A41" s="16" t="s">
        <v>51</v>
      </c>
      <c r="B41" s="1" t="n">
        <f aca="false">$B$40+1</f>
        <v>16</v>
      </c>
      <c r="C41" s="1" t="s">
        <v>43</v>
      </c>
      <c r="D41" s="1" t="s">
        <v>52</v>
      </c>
      <c r="E41" s="1"/>
      <c r="F41" s="1"/>
      <c r="G41" s="1"/>
      <c r="H41" s="1"/>
    </row>
    <row r="42" customFormat="false" ht="23" hidden="false" customHeight="true" outlineLevel="0" collapsed="false">
      <c r="A42" s="1"/>
      <c r="B42" s="1"/>
      <c r="C42" s="1"/>
      <c r="D42" s="1"/>
      <c r="E42" s="1"/>
      <c r="F42" s="1"/>
      <c r="G42" s="1"/>
      <c r="H42" s="1"/>
    </row>
    <row r="43" customFormat="false" ht="23" hidden="false" customHeight="true" outlineLevel="0" collapsed="false">
      <c r="A43" s="1"/>
      <c r="B43" s="1"/>
      <c r="C43" s="1"/>
      <c r="D43" s="1"/>
      <c r="E43" s="1"/>
      <c r="F43" s="1"/>
      <c r="G43" s="1"/>
      <c r="H43" s="1"/>
    </row>
    <row r="44" customFormat="false" ht="23" hidden="false" customHeight="true" outlineLevel="0" collapsed="false">
      <c r="A44" s="1" t="s">
        <v>53</v>
      </c>
      <c r="B44" s="1"/>
      <c r="C44" s="1"/>
      <c r="D44" s="1"/>
      <c r="E44" s="1"/>
      <c r="F44" s="1"/>
      <c r="G44" s="1"/>
      <c r="H44" s="1"/>
    </row>
    <row r="45" customFormat="false" ht="52" hidden="false" customHeight="true" outlineLevel="0" collapsed="false">
      <c r="A45" s="16" t="s">
        <v>54</v>
      </c>
      <c r="B45" s="16"/>
      <c r="C45" s="16"/>
      <c r="D45" s="16"/>
      <c r="E45" s="16"/>
      <c r="F45" s="16"/>
      <c r="G45" s="16"/>
      <c r="H45" s="16"/>
    </row>
    <row r="46" customFormat="false" ht="52" hidden="false" customHeight="true" outlineLevel="0" collapsed="false">
      <c r="A46" s="16" t="s">
        <v>55</v>
      </c>
      <c r="B46" s="16"/>
      <c r="C46" s="16"/>
      <c r="D46" s="16"/>
      <c r="E46" s="16"/>
      <c r="F46" s="16"/>
      <c r="G46" s="16"/>
      <c r="H46" s="16"/>
    </row>
    <row r="47" customFormat="false" ht="52" hidden="false" customHeight="true" outlineLevel="0" collapsed="false">
      <c r="A47" s="16" t="s">
        <v>56</v>
      </c>
      <c r="B47" s="16"/>
      <c r="C47" s="16"/>
      <c r="D47" s="16"/>
      <c r="E47" s="16"/>
      <c r="F47" s="16"/>
      <c r="G47" s="16"/>
      <c r="H47" s="16"/>
    </row>
    <row r="48" customFormat="false" ht="52" hidden="false" customHeight="true" outlineLevel="0" collapsed="false">
      <c r="A48" s="16" t="s">
        <v>57</v>
      </c>
      <c r="B48" s="16"/>
      <c r="C48" s="16"/>
      <c r="D48" s="16"/>
      <c r="E48" s="16"/>
      <c r="F48" s="16"/>
      <c r="G48" s="16"/>
      <c r="H48" s="16"/>
    </row>
    <row r="49" customFormat="false" ht="52" hidden="false" customHeight="true" outlineLevel="0" collapsed="false">
      <c r="A49" s="16" t="s">
        <v>58</v>
      </c>
      <c r="B49" s="16"/>
      <c r="C49" s="16"/>
      <c r="D49" s="16"/>
      <c r="E49" s="16"/>
      <c r="F49" s="16"/>
      <c r="G49" s="16"/>
      <c r="H49" s="16"/>
    </row>
    <row r="50" customFormat="false" ht="52" hidden="false" customHeight="true" outlineLevel="0" collapsed="false">
      <c r="A50" s="16" t="s">
        <v>59</v>
      </c>
      <c r="B50" s="16"/>
      <c r="C50" s="16"/>
      <c r="D50" s="16"/>
      <c r="E50" s="16"/>
      <c r="F50" s="16"/>
      <c r="G50" s="16"/>
      <c r="H50" s="16"/>
    </row>
    <row r="51" customFormat="false" ht="52" hidden="false" customHeight="true" outlineLevel="0" collapsed="false">
      <c r="A51" s="16" t="s">
        <v>60</v>
      </c>
      <c r="B51" s="16"/>
      <c r="C51" s="16"/>
      <c r="D51" s="16"/>
      <c r="E51" s="16"/>
      <c r="F51" s="16"/>
      <c r="G51" s="16"/>
      <c r="H51" s="16"/>
    </row>
    <row r="52" customFormat="false" ht="52" hidden="false" customHeight="true" outlineLevel="0" collapsed="false">
      <c r="A52" s="16" t="s">
        <v>61</v>
      </c>
      <c r="B52" s="16"/>
      <c r="C52" s="16"/>
      <c r="D52" s="16"/>
      <c r="E52" s="16"/>
      <c r="F52" s="16"/>
      <c r="G52" s="16"/>
      <c r="H52" s="16"/>
    </row>
    <row r="53" customFormat="false" ht="52" hidden="false" customHeight="true" outlineLevel="0" collapsed="false">
      <c r="A53" s="16" t="s">
        <v>62</v>
      </c>
      <c r="B53" s="16"/>
      <c r="C53" s="16"/>
      <c r="D53" s="16"/>
      <c r="E53" s="16"/>
      <c r="F53" s="16"/>
      <c r="G53" s="16"/>
      <c r="H53" s="16"/>
    </row>
    <row r="54" customFormat="false" ht="23" hidden="false" customHeight="true" outlineLevel="0" collapsed="false">
      <c r="A54" s="1"/>
      <c r="B54" s="1"/>
      <c r="C54" s="1"/>
      <c r="D54" s="1"/>
      <c r="E54" s="1"/>
      <c r="F54" s="1"/>
      <c r="G54" s="1"/>
      <c r="H54" s="1"/>
    </row>
    <row r="55" customFormat="false" ht="23" hidden="false" customHeight="true" outlineLevel="0" collapsed="false">
      <c r="A55" s="1" t="s">
        <v>63</v>
      </c>
      <c r="B55" s="1"/>
      <c r="C55" s="1"/>
      <c r="D55" s="1"/>
      <c r="E55" s="1"/>
      <c r="F55" s="1"/>
      <c r="G55" s="1"/>
      <c r="H55" s="1"/>
    </row>
    <row r="56" customFormat="false" ht="40" hidden="false" customHeight="true" outlineLevel="0" collapsed="false">
      <c r="A56" s="16" t="s">
        <v>64</v>
      </c>
      <c r="B56" s="16"/>
      <c r="C56" s="1" t="s">
        <v>65</v>
      </c>
      <c r="D56" s="1"/>
      <c r="E56" s="1"/>
      <c r="F56" s="1"/>
      <c r="G56" s="1"/>
      <c r="H56" s="1"/>
    </row>
    <row r="57" customFormat="false" ht="40" hidden="false" customHeight="true" outlineLevel="0" collapsed="false">
      <c r="A57" s="16" t="s">
        <v>66</v>
      </c>
      <c r="B57" s="16"/>
      <c r="C57" s="1" t="s">
        <v>67</v>
      </c>
      <c r="D57" s="1"/>
      <c r="E57" s="1"/>
      <c r="F57" s="1"/>
      <c r="G57" s="1"/>
      <c r="H57" s="1"/>
    </row>
    <row r="58" customFormat="false" ht="40" hidden="false" customHeight="true" outlineLevel="0" collapsed="false">
      <c r="A58" s="16" t="s">
        <v>68</v>
      </c>
      <c r="B58" s="16"/>
      <c r="C58" s="1" t="s">
        <v>69</v>
      </c>
      <c r="D58" s="1"/>
      <c r="E58" s="1"/>
      <c r="F58" s="1"/>
      <c r="G58" s="1"/>
      <c r="H58" s="1"/>
    </row>
    <row r="59" customFormat="false" ht="40" hidden="false" customHeight="true" outlineLevel="0" collapsed="false">
      <c r="A59" s="16" t="s">
        <v>70</v>
      </c>
      <c r="B59" s="16"/>
      <c r="C59" s="1" t="s">
        <v>71</v>
      </c>
      <c r="D59" s="1"/>
      <c r="E59" s="1"/>
      <c r="F59" s="1"/>
      <c r="G59" s="1"/>
      <c r="H59" s="1"/>
    </row>
    <row r="60" customFormat="false" ht="40" hidden="false" customHeight="true" outlineLevel="0" collapsed="false">
      <c r="A60" s="16" t="s">
        <v>72</v>
      </c>
      <c r="B60" s="16"/>
      <c r="C60" s="1" t="s">
        <v>73</v>
      </c>
      <c r="D60" s="1"/>
      <c r="E60" s="1"/>
      <c r="F60" s="1"/>
      <c r="G60" s="1"/>
      <c r="H60" s="1"/>
    </row>
    <row r="61" customFormat="false" ht="40" hidden="false" customHeight="true" outlineLevel="0" collapsed="false">
      <c r="A61" s="16" t="s">
        <v>74</v>
      </c>
      <c r="B61" s="16"/>
      <c r="C61" s="1" t="s">
        <v>75</v>
      </c>
      <c r="D61" s="1"/>
      <c r="E61" s="1"/>
      <c r="F61" s="1"/>
      <c r="G61" s="1"/>
      <c r="H61" s="1"/>
    </row>
    <row r="62" customFormat="false" ht="23" hidden="false" customHeight="true" outlineLevel="0" collapsed="false">
      <c r="A62" s="1"/>
      <c r="B62" s="1"/>
      <c r="C62" s="1"/>
      <c r="D62" s="1"/>
      <c r="E62" s="1"/>
      <c r="F62" s="1"/>
      <c r="G62" s="1"/>
      <c r="H62" s="1"/>
    </row>
    <row r="63" customFormat="false" ht="23" hidden="false" customHeight="true" outlineLevel="0" collapsed="false">
      <c r="A63" s="1"/>
      <c r="B63" s="1"/>
      <c r="C63" s="1"/>
      <c r="D63" s="1"/>
      <c r="E63" s="1"/>
      <c r="F63" s="1"/>
      <c r="G63" s="1"/>
      <c r="H63" s="1"/>
    </row>
    <row r="64" customFormat="false" ht="23" hidden="false" customHeight="true" outlineLevel="0" collapsed="false">
      <c r="A64" s="1"/>
      <c r="B64" s="1"/>
      <c r="C64" s="1"/>
      <c r="D64" s="1"/>
      <c r="E64" s="1"/>
      <c r="F64" s="1"/>
      <c r="G64" s="1"/>
      <c r="H64" s="1"/>
    </row>
    <row r="65" customFormat="false" ht="23" hidden="false" customHeight="true" outlineLevel="0" collapsed="false">
      <c r="A65" s="1"/>
      <c r="B65" s="1"/>
      <c r="C65" s="1"/>
      <c r="D65" s="1"/>
      <c r="E65" s="1"/>
      <c r="F65" s="1"/>
      <c r="G65" s="1"/>
      <c r="H65" s="1"/>
    </row>
    <row r="66" customFormat="false" ht="23" hidden="false" customHeight="true" outlineLevel="0" collapsed="false">
      <c r="A66" s="1"/>
      <c r="B66" s="1"/>
      <c r="C66" s="1"/>
      <c r="D66" s="1"/>
      <c r="E66" s="1"/>
      <c r="F66" s="1"/>
      <c r="G66" s="1"/>
      <c r="H66" s="1"/>
    </row>
    <row r="67" customFormat="false" ht="23" hidden="false" customHeight="true" outlineLevel="0" collapsed="false">
      <c r="A67" s="1"/>
      <c r="B67" s="1"/>
      <c r="C67" s="1"/>
      <c r="D67" s="1"/>
      <c r="E67" s="1"/>
      <c r="F67" s="1"/>
      <c r="G67" s="1"/>
      <c r="H67" s="1"/>
    </row>
    <row r="68" customFormat="false" ht="23" hidden="false" customHeight="true" outlineLevel="0" collapsed="false">
      <c r="A68" s="1"/>
      <c r="B68" s="1"/>
      <c r="C68" s="1"/>
      <c r="D68" s="1"/>
      <c r="E68" s="1"/>
      <c r="F68" s="1"/>
      <c r="G68" s="1"/>
      <c r="H68" s="1"/>
    </row>
    <row r="69" customFormat="false" ht="23" hidden="false" customHeight="true" outlineLevel="0" collapsed="false">
      <c r="A69" s="1"/>
      <c r="B69" s="1"/>
      <c r="C69" s="1"/>
      <c r="D69" s="1"/>
      <c r="E69" s="1"/>
      <c r="F69" s="1"/>
      <c r="G69" s="1"/>
      <c r="H69" s="1"/>
    </row>
    <row r="70" customFormat="false" ht="23" hidden="false" customHeight="true" outlineLevel="0" collapsed="false">
      <c r="A70" s="1"/>
      <c r="B70" s="1"/>
      <c r="C70" s="1"/>
      <c r="D70" s="1"/>
      <c r="E70" s="1"/>
      <c r="F70" s="1"/>
      <c r="G70" s="1"/>
      <c r="H70" s="1"/>
    </row>
    <row r="71" customFormat="false" ht="23" hidden="false" customHeight="true" outlineLevel="0" collapsed="false">
      <c r="A71" s="1"/>
      <c r="B71" s="1"/>
      <c r="C71" s="1"/>
      <c r="D71" s="1"/>
      <c r="E71" s="1"/>
      <c r="F71" s="1"/>
      <c r="G71" s="1"/>
      <c r="H71" s="1"/>
    </row>
    <row r="72" customFormat="false" ht="23" hidden="false" customHeight="true" outlineLevel="0" collapsed="false">
      <c r="A72" s="1"/>
      <c r="B72" s="1"/>
      <c r="C72" s="1"/>
      <c r="D72" s="1"/>
      <c r="E72" s="1"/>
      <c r="F72" s="1"/>
      <c r="G72" s="1"/>
      <c r="H72" s="1"/>
    </row>
    <row r="73" customFormat="false" ht="23" hidden="false" customHeight="true" outlineLevel="0" collapsed="false">
      <c r="A73" s="1"/>
      <c r="B73" s="1"/>
      <c r="C73" s="1"/>
      <c r="D73" s="1"/>
      <c r="E73" s="1"/>
      <c r="F73" s="1"/>
      <c r="G73" s="1"/>
      <c r="H73" s="1"/>
    </row>
    <row r="74" customFormat="false" ht="23" hidden="false" customHeight="true" outlineLevel="0" collapsed="false">
      <c r="A74" s="1"/>
      <c r="B74" s="1"/>
      <c r="C74" s="1"/>
      <c r="D74" s="1"/>
      <c r="E74" s="1"/>
      <c r="F74" s="1"/>
      <c r="G74" s="1"/>
      <c r="H74" s="1"/>
    </row>
    <row r="75" customFormat="false" ht="23" hidden="false" customHeight="true" outlineLevel="0" collapsed="false">
      <c r="A75" s="1"/>
      <c r="B75" s="1"/>
      <c r="C75" s="1"/>
      <c r="D75" s="1"/>
      <c r="E75" s="1"/>
      <c r="F75" s="1"/>
      <c r="G75" s="1"/>
      <c r="H75" s="1"/>
    </row>
    <row r="76" customFormat="false" ht="23" hidden="false" customHeight="true" outlineLevel="0" collapsed="false">
      <c r="A76" s="1"/>
      <c r="B76" s="1"/>
      <c r="C76" s="1"/>
      <c r="D76" s="1"/>
      <c r="E76" s="1"/>
      <c r="F76" s="1"/>
      <c r="G76" s="1"/>
      <c r="H76" s="1"/>
    </row>
    <row r="77" customFormat="false" ht="23" hidden="false" customHeight="true" outlineLevel="0" collapsed="false">
      <c r="A77" s="1"/>
      <c r="B77" s="1"/>
      <c r="C77" s="1"/>
      <c r="D77" s="1"/>
      <c r="E77" s="1"/>
      <c r="F77" s="1"/>
      <c r="G77" s="1"/>
      <c r="H77" s="1"/>
    </row>
    <row r="78" customFormat="false" ht="23" hidden="false" customHeight="true" outlineLevel="0" collapsed="false">
      <c r="A78" s="1"/>
      <c r="B78" s="1"/>
      <c r="C78" s="1"/>
      <c r="D78" s="1"/>
      <c r="E78" s="1"/>
      <c r="F78" s="1"/>
      <c r="G78" s="1"/>
      <c r="H78" s="1"/>
    </row>
    <row r="79" customFormat="false" ht="23" hidden="false" customHeight="true" outlineLevel="0" collapsed="false">
      <c r="A79" s="1"/>
      <c r="B79" s="1"/>
      <c r="C79" s="1"/>
      <c r="D79" s="1"/>
      <c r="E79" s="1"/>
      <c r="F79" s="1"/>
      <c r="G79" s="1"/>
      <c r="H79" s="1"/>
    </row>
    <row r="80" customFormat="false" ht="23" hidden="false" customHeight="true" outlineLevel="0" collapsed="false">
      <c r="A80" s="1"/>
      <c r="B80" s="1"/>
      <c r="C80" s="1"/>
      <c r="D80" s="1"/>
      <c r="E80" s="1"/>
      <c r="F80" s="1"/>
      <c r="G80" s="1"/>
      <c r="H80" s="1"/>
    </row>
    <row r="81" customFormat="false" ht="23" hidden="false" customHeight="true" outlineLevel="0" collapsed="false">
      <c r="A81" s="1"/>
      <c r="B81" s="1"/>
      <c r="C81" s="1"/>
      <c r="D81" s="1"/>
      <c r="E81" s="1"/>
      <c r="F81" s="1"/>
      <c r="G81" s="1"/>
      <c r="H81" s="1"/>
    </row>
    <row r="82" customFormat="false" ht="23" hidden="false" customHeight="true" outlineLevel="0" collapsed="false">
      <c r="A82" s="1"/>
      <c r="B82" s="1"/>
      <c r="C82" s="1"/>
      <c r="D82" s="1"/>
      <c r="E82" s="1"/>
      <c r="F82" s="1"/>
      <c r="G82" s="1"/>
      <c r="H82" s="1"/>
    </row>
    <row r="83" customFormat="false" ht="23" hidden="false" customHeight="true" outlineLevel="0" collapsed="false">
      <c r="A83" s="1"/>
      <c r="B83" s="1"/>
      <c r="C83" s="1"/>
      <c r="D83" s="1"/>
      <c r="E83" s="1"/>
      <c r="F83" s="1"/>
      <c r="G83" s="1"/>
      <c r="H83" s="1"/>
    </row>
    <row r="84" customFormat="false" ht="23" hidden="false" customHeight="true" outlineLevel="0" collapsed="false">
      <c r="A84" s="1"/>
      <c r="B84" s="1"/>
      <c r="C84" s="1"/>
      <c r="D84" s="1"/>
      <c r="E84" s="1"/>
      <c r="F84" s="1"/>
      <c r="G84" s="1"/>
      <c r="H84" s="1"/>
    </row>
    <row r="85" customFormat="false" ht="23" hidden="false" customHeight="true" outlineLevel="0" collapsed="false">
      <c r="A85" s="1"/>
      <c r="B85" s="1"/>
      <c r="C85" s="1"/>
      <c r="D85" s="1"/>
      <c r="E85" s="1"/>
      <c r="F85" s="1"/>
      <c r="G85" s="1"/>
      <c r="H85" s="1"/>
    </row>
    <row r="86" customFormat="false" ht="23" hidden="false" customHeight="true" outlineLevel="0" collapsed="false">
      <c r="A86" s="1"/>
      <c r="B86" s="1"/>
      <c r="C86" s="1"/>
      <c r="D86" s="1"/>
      <c r="E86" s="1"/>
      <c r="F86" s="1"/>
      <c r="G86" s="1"/>
      <c r="H86" s="1"/>
    </row>
    <row r="87" customFormat="false" ht="23" hidden="false" customHeight="true" outlineLevel="0" collapsed="false">
      <c r="A87" s="1"/>
      <c r="B87" s="1"/>
      <c r="C87" s="1"/>
      <c r="D87" s="1"/>
      <c r="E87" s="1"/>
      <c r="F87" s="1"/>
      <c r="G87" s="1"/>
      <c r="H87" s="1"/>
    </row>
    <row r="88" customFormat="false" ht="23" hidden="false" customHeight="true" outlineLevel="0" collapsed="false">
      <c r="A88" s="1"/>
      <c r="B88" s="1"/>
      <c r="C88" s="1"/>
      <c r="D88" s="1"/>
      <c r="E88" s="1"/>
      <c r="F88" s="1"/>
      <c r="G88" s="1"/>
      <c r="H88" s="1"/>
    </row>
    <row r="89" customFormat="false" ht="23" hidden="false" customHeight="true" outlineLevel="0" collapsed="false">
      <c r="A89" s="1"/>
      <c r="B89" s="1"/>
      <c r="C89" s="1"/>
      <c r="D89" s="1"/>
      <c r="E89" s="1"/>
      <c r="F89" s="1"/>
      <c r="G89" s="1"/>
      <c r="H89" s="1"/>
    </row>
    <row r="90" customFormat="false" ht="23" hidden="false" customHeight="true" outlineLevel="0" collapsed="false">
      <c r="A90" s="1"/>
      <c r="B90" s="1"/>
      <c r="C90" s="1"/>
      <c r="D90" s="1"/>
      <c r="E90" s="1"/>
      <c r="F90" s="1"/>
      <c r="G90" s="1"/>
      <c r="H90" s="1"/>
    </row>
    <row r="91" customFormat="false" ht="23" hidden="false" customHeight="true" outlineLevel="0" collapsed="false">
      <c r="A91" s="1"/>
      <c r="B91" s="1"/>
      <c r="C91" s="1"/>
      <c r="D91" s="1"/>
      <c r="E91" s="1"/>
      <c r="F91" s="1"/>
      <c r="G91" s="1"/>
      <c r="H91" s="1"/>
    </row>
    <row r="92" customFormat="false" ht="23" hidden="false" customHeight="true" outlineLevel="0" collapsed="false">
      <c r="A92" s="1"/>
      <c r="B92" s="1"/>
      <c r="C92" s="1"/>
      <c r="D92" s="1"/>
      <c r="E92" s="1"/>
      <c r="F92" s="1"/>
      <c r="G92" s="1"/>
      <c r="H92" s="1"/>
    </row>
    <row r="93" customFormat="false" ht="23" hidden="false" customHeight="true" outlineLevel="0" collapsed="false">
      <c r="A93" s="1"/>
      <c r="B93" s="1"/>
      <c r="C93" s="1"/>
      <c r="D93" s="1"/>
      <c r="E93" s="1"/>
      <c r="F93" s="1"/>
      <c r="G93" s="1"/>
      <c r="H93" s="1"/>
    </row>
    <row r="94" customFormat="false" ht="23" hidden="false" customHeight="true" outlineLevel="0" collapsed="false">
      <c r="A94" s="1"/>
      <c r="B94" s="1"/>
      <c r="C94" s="1"/>
      <c r="D94" s="1"/>
      <c r="E94" s="1"/>
      <c r="F94" s="1"/>
      <c r="G94" s="1"/>
      <c r="H94" s="1"/>
    </row>
    <row r="95" customFormat="false" ht="23" hidden="false" customHeight="true" outlineLevel="0" collapsed="false">
      <c r="A95" s="1"/>
      <c r="B95" s="1"/>
      <c r="C95" s="1"/>
      <c r="D95" s="1"/>
      <c r="E95" s="1"/>
      <c r="F95" s="1"/>
      <c r="G95" s="1"/>
      <c r="H95" s="1"/>
    </row>
    <row r="96" customFormat="false" ht="23" hidden="false" customHeight="true" outlineLevel="0" collapsed="false">
      <c r="A96" s="1"/>
      <c r="B96" s="1"/>
      <c r="C96" s="1"/>
      <c r="D96" s="1"/>
      <c r="E96" s="1"/>
      <c r="F96" s="1"/>
      <c r="G96" s="1"/>
      <c r="H96" s="1"/>
    </row>
    <row r="97" customFormat="false" ht="23" hidden="false" customHeight="true" outlineLevel="0" collapsed="false">
      <c r="A97" s="1"/>
      <c r="B97" s="1"/>
      <c r="C97" s="1"/>
      <c r="D97" s="1"/>
      <c r="E97" s="1"/>
      <c r="F97" s="1"/>
      <c r="G97" s="1"/>
      <c r="H97" s="1"/>
    </row>
    <row r="98" customFormat="false" ht="23" hidden="false" customHeight="true" outlineLevel="0" collapsed="false">
      <c r="A98" s="1"/>
      <c r="B98" s="1"/>
      <c r="C98" s="1"/>
      <c r="D98" s="1"/>
      <c r="E98" s="1"/>
      <c r="F98" s="1"/>
      <c r="G98" s="1"/>
      <c r="H98" s="1"/>
    </row>
    <row r="99" customFormat="false" ht="23" hidden="false" customHeight="true" outlineLevel="0" collapsed="false">
      <c r="A99" s="1"/>
      <c r="B99" s="1"/>
      <c r="C99" s="1"/>
      <c r="D99" s="1"/>
      <c r="E99" s="1"/>
      <c r="F99" s="1"/>
      <c r="G99" s="1"/>
      <c r="H99" s="1"/>
    </row>
    <row r="100" customFormat="false" ht="23" hidden="false" customHeight="true" outlineLevel="0" collapsed="false">
      <c r="A100" s="1"/>
      <c r="B100" s="1"/>
      <c r="C100" s="1"/>
      <c r="D100" s="1"/>
      <c r="E100" s="1"/>
      <c r="F100" s="1"/>
      <c r="G100" s="1"/>
      <c r="H100" s="1"/>
    </row>
    <row r="101" customFormat="false" ht="23" hidden="false" customHeight="true" outlineLevel="0" collapsed="false">
      <c r="A101" s="1"/>
      <c r="B101" s="1"/>
      <c r="C101" s="1"/>
      <c r="D101" s="1"/>
      <c r="E101" s="1"/>
      <c r="F101" s="1"/>
      <c r="G101" s="1"/>
      <c r="H101" s="1"/>
    </row>
    <row r="102" customFormat="false" ht="23" hidden="false" customHeight="true" outlineLevel="0" collapsed="false">
      <c r="A102" s="1"/>
      <c r="B102" s="1"/>
      <c r="C102" s="1"/>
      <c r="D102" s="1"/>
      <c r="E102" s="1"/>
      <c r="F102" s="1"/>
      <c r="G102" s="1"/>
      <c r="H102" s="1"/>
    </row>
    <row r="103" customFormat="false" ht="23" hidden="false" customHeight="true" outlineLevel="0" collapsed="false">
      <c r="A103" s="1"/>
      <c r="B103" s="1"/>
      <c r="C103" s="1"/>
      <c r="D103" s="1"/>
      <c r="E103" s="1"/>
      <c r="F103" s="1"/>
      <c r="G103" s="1"/>
      <c r="H103" s="1"/>
    </row>
    <row r="104" customFormat="false" ht="23" hidden="false" customHeight="true" outlineLevel="0" collapsed="false">
      <c r="A104" s="1"/>
      <c r="B104" s="1"/>
      <c r="C104" s="1"/>
      <c r="D104" s="1"/>
      <c r="E104" s="1"/>
      <c r="F104" s="1"/>
      <c r="G104" s="1"/>
      <c r="H104" s="1"/>
    </row>
    <row r="105" customFormat="false" ht="23" hidden="false" customHeight="true" outlineLevel="0" collapsed="false">
      <c r="A105" s="1"/>
      <c r="B105" s="1"/>
      <c r="C105" s="1"/>
      <c r="D105" s="1"/>
      <c r="E105" s="1"/>
      <c r="F105" s="1"/>
      <c r="G105" s="1"/>
      <c r="H105" s="1"/>
    </row>
    <row r="106" customFormat="false" ht="23" hidden="false" customHeight="true" outlineLevel="0" collapsed="false">
      <c r="A106" s="1"/>
      <c r="B106" s="1"/>
      <c r="C106" s="1"/>
      <c r="D106" s="1"/>
      <c r="E106" s="1"/>
      <c r="F106" s="1"/>
      <c r="G106" s="1"/>
      <c r="H106" s="1"/>
    </row>
    <row r="107" customFormat="false" ht="23" hidden="false" customHeight="true" outlineLevel="0" collapsed="false">
      <c r="A107" s="1"/>
      <c r="B107" s="1"/>
      <c r="C107" s="1"/>
      <c r="D107" s="1"/>
      <c r="E107" s="1"/>
      <c r="F107" s="1"/>
      <c r="G107" s="1"/>
      <c r="H107" s="1"/>
    </row>
    <row r="108" customFormat="false" ht="23" hidden="false" customHeight="true" outlineLevel="0" collapsed="false">
      <c r="A108" s="1"/>
      <c r="B108" s="1"/>
      <c r="C108" s="1"/>
      <c r="D108" s="1"/>
      <c r="E108" s="1"/>
      <c r="F108" s="1"/>
      <c r="G108" s="1"/>
      <c r="H108" s="1"/>
    </row>
    <row r="109" customFormat="false" ht="23" hidden="false" customHeight="true" outlineLevel="0" collapsed="false">
      <c r="A109" s="1"/>
      <c r="B109" s="1"/>
      <c r="C109" s="1"/>
      <c r="D109" s="1"/>
      <c r="E109" s="1"/>
      <c r="F109" s="1"/>
      <c r="G109" s="1"/>
      <c r="H109" s="1"/>
    </row>
    <row r="110" customFormat="false" ht="23" hidden="false" customHeight="true" outlineLevel="0" collapsed="false">
      <c r="A110" s="1"/>
      <c r="B110" s="1"/>
      <c r="C110" s="1"/>
      <c r="D110" s="1"/>
      <c r="E110" s="1"/>
      <c r="F110" s="1"/>
      <c r="G110" s="1"/>
      <c r="H110" s="1"/>
    </row>
  </sheetData>
  <mergeCells count="15">
    <mergeCell ref="A45:H45"/>
    <mergeCell ref="A46:H46"/>
    <mergeCell ref="A47:H47"/>
    <mergeCell ref="A48:H48"/>
    <mergeCell ref="A49:H49"/>
    <mergeCell ref="A50:H50"/>
    <mergeCell ref="A51:H51"/>
    <mergeCell ref="A52:H52"/>
    <mergeCell ref="A53:H53"/>
    <mergeCell ref="A56:B56"/>
    <mergeCell ref="A57:B57"/>
    <mergeCell ref="A58:B58"/>
    <mergeCell ref="A59:B59"/>
    <mergeCell ref="A60:B60"/>
    <mergeCell ref="A61:B61"/>
  </mergeCells>
  <dataValidations count="8">
    <dataValidation allowBlank="false" errorStyle="stop" operator="greaterThan" showDropDown="false" showErrorMessage="false" showInputMessage="false" sqref="B24" type="decimal">
      <formula1>0</formula1>
      <formula2>0</formula2>
    </dataValidation>
    <dataValidation allowBlank="false" errorStyle="stop" operator="greaterThan" showDropDown="false" showErrorMessage="false" showInputMessage="false" sqref="B25" type="decimal">
      <formula1>0</formula1>
      <formula2>0</formula2>
    </dataValidation>
    <dataValidation allowBlank="false" errorStyle="stop" operator="greaterThan" showDropDown="false" showErrorMessage="false" showInputMessage="false" sqref="B26" type="decimal">
      <formula1>0</formula1>
      <formula2>0</formula2>
    </dataValidation>
    <dataValidation allowBlank="false" errorStyle="stop" operator="greaterThan" showDropDown="false" showErrorMessage="false" showInputMessage="false" sqref="B27" type="decimal">
      <formula1>0</formula1>
      <formula2>0</formula2>
    </dataValidation>
    <dataValidation allowBlank="false" errorStyle="stop" operator="greaterThan" showDropDown="false" showErrorMessage="false" showInputMessage="false" sqref="B28" type="decimal">
      <formula1>0</formula1>
      <formula2>0</formula2>
    </dataValidation>
    <dataValidation allowBlank="false" errorStyle="stop" operator="greaterThan" showDropDown="false" showErrorMessage="false" showInputMessage="false" sqref="B29" type="decimal">
      <formula1>0</formula1>
      <formula2>0</formula2>
    </dataValidation>
    <dataValidation allowBlank="false" errorStyle="stop" operator="greaterThan" showDropDown="false" showErrorMessage="false" showInputMessage="false" sqref="B30" type="decimal">
      <formula1>0</formula1>
      <formula2>0</formula2>
    </dataValidation>
    <dataValidation allowBlank="false" errorStyle="stop" operator="greaterThan" showDropDown="false" showErrorMessage="false" showInputMessage="false" sqref="B31"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B35"/>
    <pageSetUpPr fitToPage="false"/>
  </sheetPr>
  <dimension ref="A1:H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28"/>
    <col collapsed="false" customWidth="true" hidden="false" outlineLevel="0" max="3" min="3" style="0" width="13"/>
    <col collapsed="false" customWidth="true" hidden="false" outlineLevel="0" max="4" min="4" style="0" width="14"/>
    <col collapsed="false" customWidth="true" hidden="false" outlineLevel="0" max="5" min="5" style="0" width="18"/>
    <col collapsed="false" customWidth="true" hidden="false" outlineLevel="0" max="7" min="6" style="0" width="19"/>
    <col collapsed="false" customWidth="true" hidden="false" outlineLevel="0" max="8" min="8" style="0" width="18"/>
  </cols>
  <sheetData>
    <row r="1" customFormat="false" ht="23" hidden="false" customHeight="true" outlineLevel="0" collapsed="false">
      <c r="A1" s="1"/>
      <c r="B1" s="1"/>
      <c r="C1" s="1"/>
      <c r="D1" s="1"/>
      <c r="E1" s="1"/>
      <c r="F1" s="1"/>
      <c r="G1" s="1"/>
      <c r="H1" s="1"/>
    </row>
    <row r="2" customFormat="false" ht="23" hidden="false" customHeight="true" outlineLevel="0" collapsed="false">
      <c r="A2" s="2" t="s">
        <v>76</v>
      </c>
      <c r="B2" s="2"/>
      <c r="C2" s="2"/>
      <c r="D2" s="2"/>
      <c r="E2" s="2"/>
      <c r="F2" s="2"/>
      <c r="G2" s="2"/>
      <c r="H2" s="2"/>
    </row>
    <row r="3" customFormat="false" ht="23" hidden="false" customHeight="true" outlineLevel="0" collapsed="false">
      <c r="A3" s="1" t="s">
        <v>1</v>
      </c>
      <c r="B3" s="1"/>
      <c r="C3" s="1"/>
      <c r="D3" s="1"/>
      <c r="E3" s="1"/>
      <c r="F3" s="1"/>
      <c r="G3" s="1"/>
      <c r="H3" s="1"/>
    </row>
    <row r="4" customFormat="false" ht="23" hidden="false" customHeight="true" outlineLevel="0" collapsed="false">
      <c r="A4" s="1" t="s">
        <v>77</v>
      </c>
      <c r="B4" s="1"/>
      <c r="C4" s="1"/>
      <c r="D4" s="1"/>
      <c r="E4" s="1"/>
      <c r="F4" s="1"/>
      <c r="G4" s="1"/>
      <c r="H4" s="1"/>
    </row>
    <row r="5" customFormat="false" ht="23" hidden="false" customHeight="true" outlineLevel="0" collapsed="false">
      <c r="A5" s="1" t="s">
        <v>3</v>
      </c>
      <c r="B5" s="1"/>
      <c r="C5" s="1"/>
      <c r="D5" s="1"/>
      <c r="E5" s="1"/>
      <c r="F5" s="1"/>
      <c r="G5" s="1"/>
      <c r="H5" s="1"/>
    </row>
    <row r="6" customFormat="false" ht="23" hidden="false" customHeight="true" outlineLevel="0" collapsed="false">
      <c r="A6" s="1"/>
      <c r="B6" s="1"/>
      <c r="C6" s="1"/>
      <c r="D6" s="1"/>
      <c r="E6" s="1"/>
      <c r="F6" s="1"/>
      <c r="G6" s="1"/>
      <c r="H6" s="1"/>
    </row>
    <row r="7" customFormat="false" ht="34" hidden="false" customHeight="true" outlineLevel="0" collapsed="false">
      <c r="A7" s="3" t="s">
        <v>4</v>
      </c>
      <c r="B7" s="3" t="s">
        <v>5</v>
      </c>
      <c r="C7" s="3" t="s">
        <v>6</v>
      </c>
      <c r="D7" s="3" t="s">
        <v>7</v>
      </c>
      <c r="E7" s="3" t="s">
        <v>8</v>
      </c>
      <c r="F7" s="3" t="s">
        <v>9</v>
      </c>
      <c r="G7" s="3" t="s">
        <v>10</v>
      </c>
      <c r="H7" s="3" t="s">
        <v>11</v>
      </c>
    </row>
    <row r="8" customFormat="false" ht="42" hidden="false" customHeight="true" outlineLevel="0" collapsed="false">
      <c r="A8" s="4" t="s">
        <v>78</v>
      </c>
      <c r="B8" s="4" t="s">
        <v>13</v>
      </c>
      <c r="C8" s="5" t="n">
        <f aca="false">$B$29</f>
        <v>16</v>
      </c>
      <c r="D8" s="5" t="n">
        <f aca="false">$B$30</f>
        <v>3</v>
      </c>
      <c r="E8" s="5" t="n">
        <f aca="false">$B$41</f>
        <v>5600</v>
      </c>
      <c r="F8" s="6" t="n">
        <f aca="false">D8*E8/1000</f>
        <v>16.8</v>
      </c>
      <c r="G8" s="7" t="n">
        <f aca="false">C8^2/162</f>
        <v>1.58024691358025</v>
      </c>
      <c r="H8" s="8" t="n">
        <f aca="false">F8*G8</f>
        <v>26.5481481481481</v>
      </c>
    </row>
    <row r="9" customFormat="false" ht="42" hidden="false" customHeight="true" outlineLevel="0" collapsed="false">
      <c r="A9" s="4" t="s">
        <v>79</v>
      </c>
      <c r="B9" s="4" t="s">
        <v>13</v>
      </c>
      <c r="C9" s="5" t="n">
        <f aca="false">$B$31</f>
        <v>12</v>
      </c>
      <c r="D9" s="5" t="n">
        <f aca="false">$B$32</f>
        <v>2</v>
      </c>
      <c r="E9" s="5" t="n">
        <f aca="false">$B$42</f>
        <v>5600</v>
      </c>
      <c r="F9" s="6" t="n">
        <f aca="false">D9*E9/1000</f>
        <v>11.2</v>
      </c>
      <c r="G9" s="7" t="n">
        <f aca="false">C9^2/162</f>
        <v>0.888888888888889</v>
      </c>
      <c r="H9" s="8" t="n">
        <f aca="false">F9*G9</f>
        <v>9.95555555555555</v>
      </c>
    </row>
    <row r="10" customFormat="false" ht="42" hidden="false" customHeight="true" outlineLevel="0" collapsed="false">
      <c r="A10" s="4" t="s">
        <v>80</v>
      </c>
      <c r="B10" s="4" t="s">
        <v>81</v>
      </c>
      <c r="C10" s="5" t="n">
        <f aca="false">$B$33</f>
        <v>8</v>
      </c>
      <c r="D10" s="5" t="n">
        <f aca="false">$B$45</f>
        <v>21</v>
      </c>
      <c r="E10" s="5" t="n">
        <f aca="false">$B$53</f>
        <v>1225</v>
      </c>
      <c r="F10" s="6" t="n">
        <f aca="false">D10*E10/1000</f>
        <v>25.725</v>
      </c>
      <c r="G10" s="7" t="n">
        <f aca="false">C10^2/162</f>
        <v>0.395061728395062</v>
      </c>
      <c r="H10" s="8" t="n">
        <f aca="false">F10*G10</f>
        <v>10.162962962963</v>
      </c>
    </row>
    <row r="11" customFormat="false" ht="23" hidden="false" customHeight="true" outlineLevel="0" collapsed="false">
      <c r="A11" s="9"/>
      <c r="B11" s="9"/>
      <c r="C11" s="5"/>
      <c r="D11" s="5"/>
      <c r="E11" s="5"/>
      <c r="F11" s="6"/>
      <c r="G11" s="7"/>
      <c r="H11" s="8"/>
    </row>
    <row r="12" customFormat="false" ht="23" hidden="false" customHeight="true" outlineLevel="0" collapsed="false">
      <c r="A12" s="10" t="s">
        <v>15</v>
      </c>
      <c r="B12" s="10"/>
      <c r="C12" s="11"/>
      <c r="D12" s="11" t="n">
        <f aca="false">SUM(D8:D10)</f>
        <v>26</v>
      </c>
      <c r="E12" s="11"/>
      <c r="F12" s="12" t="n">
        <f aca="false">SUM(F8:F10)</f>
        <v>53.725</v>
      </c>
      <c r="G12" s="13"/>
      <c r="H12" s="14" t="n">
        <f aca="false">SUM(H8:H10)</f>
        <v>46.6666666666667</v>
      </c>
    </row>
    <row r="13" customFormat="false" ht="23" hidden="false" customHeight="true" outlineLevel="0" collapsed="false">
      <c r="A13" s="9"/>
      <c r="B13" s="9"/>
      <c r="C13" s="9"/>
      <c r="D13" s="9"/>
      <c r="E13" s="9"/>
      <c r="F13" s="9"/>
      <c r="G13" s="9"/>
      <c r="H13" s="9"/>
    </row>
    <row r="14" customFormat="false" ht="23" hidden="false" customHeight="true" outlineLevel="0" collapsed="false">
      <c r="A14" s="9" t="s">
        <v>16</v>
      </c>
      <c r="B14" s="9"/>
      <c r="C14" s="9"/>
      <c r="D14" s="9"/>
      <c r="E14" s="9"/>
      <c r="F14" s="9"/>
      <c r="G14" s="9"/>
      <c r="H14" s="9"/>
    </row>
    <row r="15" customFormat="false" ht="34" hidden="false" customHeight="true" outlineLevel="0" collapsed="false">
      <c r="A15" s="15" t="s">
        <v>17</v>
      </c>
      <c r="B15" s="15" t="s">
        <v>18</v>
      </c>
      <c r="C15" s="15" t="s">
        <v>9</v>
      </c>
      <c r="D15" s="15" t="s">
        <v>11</v>
      </c>
      <c r="E15" s="9"/>
      <c r="F15" s="9"/>
      <c r="G15" s="9"/>
      <c r="H15" s="9"/>
    </row>
    <row r="16" customFormat="false" ht="23" hidden="false" customHeight="true" outlineLevel="0" collapsed="false">
      <c r="A16" s="9" t="n">
        <f aca="false">C8</f>
        <v>16</v>
      </c>
      <c r="B16" s="9" t="n">
        <f aca="false">SUMIFS($D$8:$D$10,$C$8:$C$10,A16)</f>
        <v>3</v>
      </c>
      <c r="C16" s="6" t="n">
        <f aca="false">SUMIFS($F$8:$F$10,$C$8:$C$10,A16)</f>
        <v>16.8</v>
      </c>
      <c r="D16" s="8" t="n">
        <f aca="false">SUMIFS($H$8:$H$10,$C$8:$C$10,A16)</f>
        <v>26.5481481481481</v>
      </c>
      <c r="E16" s="9"/>
      <c r="F16" s="9"/>
      <c r="G16" s="9"/>
      <c r="H16" s="9"/>
    </row>
    <row r="17" customFormat="false" ht="23" hidden="false" customHeight="true" outlineLevel="0" collapsed="false">
      <c r="A17" s="9" t="n">
        <f aca="false">C9</f>
        <v>12</v>
      </c>
      <c r="B17" s="9" t="n">
        <f aca="false">IF(COUNTIFS($A$16:A16,A17)&gt;0,0,SUMIFS($D$8:$D$10,$C$8:$C$10,A17))</f>
        <v>2</v>
      </c>
      <c r="C17" s="6" t="n">
        <f aca="false">IF(COUNTIFS($A$16:A16,A17)&gt;0,0,SUMIFS($F$8:$F$10,$C$8:$C$10,A17))</f>
        <v>11.2</v>
      </c>
      <c r="D17" s="8" t="n">
        <f aca="false">IF(COUNTIFS($A$16:A16,A17)&gt;0,0,SUMIFS($H$8:$H$10,$C$8:$C$10,A17))</f>
        <v>9.95555555555555</v>
      </c>
      <c r="E17" s="9"/>
      <c r="F17" s="9"/>
      <c r="G17" s="9"/>
      <c r="H17" s="9"/>
    </row>
    <row r="18" customFormat="false" ht="23" hidden="false" customHeight="true" outlineLevel="0" collapsed="false">
      <c r="A18" s="9" t="n">
        <f aca="false">C10</f>
        <v>8</v>
      </c>
      <c r="B18" s="9" t="n">
        <f aca="false">IF(COUNTIFS($A$16:A17,A18)&gt;0,0,SUMIFS($D$8:$D$10,$C$8:$C$10,A18))</f>
        <v>21</v>
      </c>
      <c r="C18" s="6" t="n">
        <f aca="false">IF(COUNTIFS($A$16:A17,A18)&gt;0,0,SUMIFS($F$8:$F$10,$C$8:$C$10,A18))</f>
        <v>25.725</v>
      </c>
      <c r="D18" s="8" t="n">
        <f aca="false">IF(COUNTIFS($A$16:A17,A18)&gt;0,0,SUMIFS($H$8:$H$10,$C$8:$C$10,A18))</f>
        <v>10.162962962963</v>
      </c>
      <c r="E18" s="9"/>
      <c r="F18" s="9"/>
      <c r="G18" s="9"/>
      <c r="H18" s="9"/>
    </row>
    <row r="19" customFormat="false" ht="23" hidden="false" customHeight="true" outlineLevel="0" collapsed="false">
      <c r="A19" s="1"/>
      <c r="B19" s="1"/>
      <c r="C19" s="1"/>
      <c r="D19" s="1"/>
      <c r="E19" s="1"/>
      <c r="F19" s="1"/>
      <c r="G19" s="1"/>
      <c r="H19" s="1"/>
    </row>
    <row r="20" customFormat="false" ht="23" hidden="false" customHeight="true" outlineLevel="0" collapsed="false">
      <c r="A20" s="1" t="s">
        <v>19</v>
      </c>
      <c r="B20" s="1"/>
      <c r="C20" s="1"/>
      <c r="D20" s="1"/>
      <c r="E20" s="1"/>
      <c r="F20" s="1"/>
      <c r="G20" s="1"/>
      <c r="H20" s="1"/>
    </row>
    <row r="21" customFormat="false" ht="23" hidden="false" customHeight="true" outlineLevel="0" collapsed="false">
      <c r="A21" s="1" t="s">
        <v>20</v>
      </c>
      <c r="B21" s="1"/>
      <c r="C21" s="1"/>
      <c r="D21" s="1"/>
      <c r="E21" s="1"/>
      <c r="F21" s="1"/>
      <c r="G21" s="1"/>
      <c r="H21" s="1"/>
    </row>
    <row r="22" customFormat="false" ht="23" hidden="false" customHeight="true" outlineLevel="0" collapsed="false">
      <c r="A22" s="1"/>
      <c r="B22" s="1"/>
      <c r="C22" s="1"/>
      <c r="D22" s="1"/>
      <c r="E22" s="1"/>
      <c r="F22" s="1"/>
      <c r="G22" s="1"/>
      <c r="H22" s="1"/>
    </row>
    <row r="23" customFormat="false" ht="34" hidden="false" customHeight="true" outlineLevel="0" collapsed="false">
      <c r="A23" s="3" t="s">
        <v>21</v>
      </c>
      <c r="B23" s="3"/>
      <c r="C23" s="3"/>
      <c r="D23" s="1"/>
      <c r="E23" s="1"/>
      <c r="F23" s="1"/>
      <c r="G23" s="1"/>
      <c r="H23" s="1"/>
    </row>
    <row r="24" customFormat="false" ht="33" hidden="false" customHeight="true" outlineLevel="0" collapsed="false">
      <c r="A24" s="16" t="s">
        <v>82</v>
      </c>
      <c r="B24" s="17" t="n">
        <v>4000</v>
      </c>
      <c r="C24" s="1" t="s">
        <v>23</v>
      </c>
      <c r="D24" s="1"/>
      <c r="E24" s="1"/>
      <c r="F24" s="1"/>
      <c r="G24" s="1"/>
      <c r="H24" s="1"/>
    </row>
    <row r="25" customFormat="false" ht="33" hidden="false" customHeight="true" outlineLevel="0" collapsed="false">
      <c r="A25" s="16" t="s">
        <v>83</v>
      </c>
      <c r="B25" s="17" t="n">
        <v>230</v>
      </c>
      <c r="C25" s="1" t="s">
        <v>23</v>
      </c>
      <c r="D25" s="1"/>
      <c r="E25" s="1"/>
      <c r="F25" s="1"/>
      <c r="G25" s="1"/>
      <c r="H25" s="1"/>
    </row>
    <row r="26" customFormat="false" ht="33" hidden="false" customHeight="true" outlineLevel="0" collapsed="false">
      <c r="A26" s="16" t="s">
        <v>84</v>
      </c>
      <c r="B26" s="17" t="n">
        <v>450</v>
      </c>
      <c r="C26" s="1" t="s">
        <v>23</v>
      </c>
      <c r="D26" s="1"/>
      <c r="E26" s="1"/>
      <c r="F26" s="1"/>
      <c r="G26" s="1"/>
      <c r="H26" s="1"/>
    </row>
    <row r="27" customFormat="false" ht="33" hidden="false" customHeight="true" outlineLevel="0" collapsed="false">
      <c r="A27" s="16" t="s">
        <v>85</v>
      </c>
      <c r="B27" s="17" t="n">
        <v>25</v>
      </c>
      <c r="C27" s="1" t="s">
        <v>23</v>
      </c>
      <c r="D27" s="1"/>
      <c r="E27" s="1"/>
      <c r="F27" s="1"/>
      <c r="G27" s="1"/>
      <c r="H27" s="1"/>
    </row>
    <row r="28" customFormat="false" ht="33" hidden="false" customHeight="true" outlineLevel="0" collapsed="false">
      <c r="A28" s="16" t="s">
        <v>86</v>
      </c>
      <c r="B28" s="17" t="n">
        <v>800</v>
      </c>
      <c r="C28" s="1" t="s">
        <v>23</v>
      </c>
      <c r="D28" s="1"/>
      <c r="E28" s="1"/>
      <c r="F28" s="1"/>
      <c r="G28" s="1"/>
      <c r="H28" s="1"/>
    </row>
    <row r="29" customFormat="false" ht="33" hidden="false" customHeight="true" outlineLevel="0" collapsed="false">
      <c r="A29" s="16" t="s">
        <v>87</v>
      </c>
      <c r="B29" s="17" t="n">
        <v>16</v>
      </c>
      <c r="C29" s="1" t="s">
        <v>23</v>
      </c>
      <c r="D29" s="1"/>
      <c r="E29" s="1"/>
      <c r="F29" s="1"/>
      <c r="G29" s="1"/>
      <c r="H29" s="1"/>
    </row>
    <row r="30" customFormat="false" ht="33" hidden="false" customHeight="true" outlineLevel="0" collapsed="false">
      <c r="A30" s="16" t="s">
        <v>88</v>
      </c>
      <c r="B30" s="17" t="n">
        <v>3</v>
      </c>
      <c r="C30" s="1" t="s">
        <v>43</v>
      </c>
      <c r="D30" s="1"/>
      <c r="E30" s="1"/>
      <c r="F30" s="1"/>
      <c r="G30" s="1"/>
      <c r="H30" s="1"/>
    </row>
    <row r="31" customFormat="false" ht="33" hidden="false" customHeight="true" outlineLevel="0" collapsed="false">
      <c r="A31" s="16" t="s">
        <v>89</v>
      </c>
      <c r="B31" s="17" t="n">
        <v>12</v>
      </c>
      <c r="C31" s="1" t="s">
        <v>23</v>
      </c>
      <c r="D31" s="1"/>
      <c r="E31" s="1"/>
      <c r="F31" s="1"/>
      <c r="G31" s="1"/>
      <c r="H31" s="1"/>
    </row>
    <row r="32" customFormat="false" ht="33" hidden="false" customHeight="true" outlineLevel="0" collapsed="false">
      <c r="A32" s="16" t="s">
        <v>90</v>
      </c>
      <c r="B32" s="17" t="n">
        <v>2</v>
      </c>
      <c r="C32" s="1" t="s">
        <v>43</v>
      </c>
      <c r="D32" s="1"/>
      <c r="E32" s="1"/>
      <c r="F32" s="1"/>
      <c r="G32" s="1"/>
      <c r="H32" s="1"/>
    </row>
    <row r="33" customFormat="false" ht="33" hidden="false" customHeight="true" outlineLevel="0" collapsed="false">
      <c r="A33" s="16" t="s">
        <v>91</v>
      </c>
      <c r="B33" s="17" t="n">
        <v>8</v>
      </c>
      <c r="C33" s="1" t="s">
        <v>23</v>
      </c>
      <c r="D33" s="1"/>
      <c r="E33" s="1"/>
      <c r="F33" s="1"/>
      <c r="G33" s="1"/>
      <c r="H33" s="1"/>
    </row>
    <row r="34" customFormat="false" ht="33" hidden="false" customHeight="true" outlineLevel="0" collapsed="false">
      <c r="A34" s="16" t="s">
        <v>92</v>
      </c>
      <c r="B34" s="17" t="n">
        <v>200</v>
      </c>
      <c r="C34" s="1" t="s">
        <v>23</v>
      </c>
      <c r="D34" s="1"/>
      <c r="E34" s="1"/>
      <c r="F34" s="1"/>
      <c r="G34" s="1"/>
      <c r="H34" s="1"/>
    </row>
    <row r="35" customFormat="false" ht="33" hidden="false" customHeight="true" outlineLevel="0" collapsed="false">
      <c r="A35" s="16" t="s">
        <v>93</v>
      </c>
      <c r="B35" s="17" t="n">
        <v>50</v>
      </c>
      <c r="C35" s="1" t="s">
        <v>23</v>
      </c>
      <c r="D35" s="1"/>
      <c r="E35" s="1"/>
      <c r="F35" s="1"/>
      <c r="G35" s="1"/>
      <c r="H35" s="1"/>
    </row>
    <row r="36" customFormat="false" ht="33" hidden="false" customHeight="true" outlineLevel="0" collapsed="false">
      <c r="A36" s="16" t="s">
        <v>94</v>
      </c>
      <c r="B36" s="17" t="n">
        <v>10</v>
      </c>
      <c r="C36" s="1" t="s">
        <v>95</v>
      </c>
      <c r="D36" s="1"/>
      <c r="E36" s="1"/>
      <c r="F36" s="1"/>
      <c r="G36" s="1"/>
      <c r="H36" s="1"/>
    </row>
    <row r="37" customFormat="false" ht="33" hidden="false" customHeight="true" outlineLevel="0" collapsed="false">
      <c r="A37" s="16" t="s">
        <v>96</v>
      </c>
      <c r="B37" s="17" t="n">
        <v>75</v>
      </c>
      <c r="C37" s="1" t="s">
        <v>23</v>
      </c>
      <c r="D37" s="1"/>
      <c r="E37" s="1"/>
      <c r="F37" s="1"/>
      <c r="G37" s="1"/>
      <c r="H37" s="1"/>
    </row>
    <row r="38" customFormat="false" ht="33" hidden="false" customHeight="true" outlineLevel="0" collapsed="false">
      <c r="A38" s="16" t="s">
        <v>97</v>
      </c>
      <c r="B38" s="17" t="n">
        <v>25</v>
      </c>
      <c r="C38" s="1" t="s">
        <v>23</v>
      </c>
      <c r="D38" s="1"/>
      <c r="E38" s="1"/>
      <c r="F38" s="1"/>
      <c r="G38" s="1"/>
      <c r="H38" s="1"/>
    </row>
    <row r="39" customFormat="false" ht="23" hidden="false" customHeight="true" outlineLevel="0" collapsed="false">
      <c r="A39" s="1"/>
      <c r="B39" s="1"/>
      <c r="C39" s="1"/>
      <c r="D39" s="1"/>
      <c r="E39" s="1"/>
      <c r="F39" s="1"/>
      <c r="G39" s="1"/>
      <c r="H39" s="1"/>
    </row>
    <row r="40" customFormat="false" ht="34" hidden="false" customHeight="true" outlineLevel="0" collapsed="false">
      <c r="A40" s="3" t="s">
        <v>31</v>
      </c>
      <c r="B40" s="3" t="s">
        <v>32</v>
      </c>
      <c r="C40" s="3" t="s">
        <v>33</v>
      </c>
      <c r="D40" s="3" t="s">
        <v>34</v>
      </c>
      <c r="E40" s="3"/>
      <c r="F40" s="3"/>
      <c r="G40" s="3"/>
      <c r="H40" s="3"/>
    </row>
    <row r="41" customFormat="false" ht="34" hidden="false" customHeight="true" outlineLevel="0" collapsed="false">
      <c r="A41" s="16" t="s">
        <v>98</v>
      </c>
      <c r="B41" s="1" t="n">
        <f aca="false">$B$24+2*$B$28</f>
        <v>5600</v>
      </c>
      <c r="C41" s="1" t="s">
        <v>23</v>
      </c>
      <c r="D41" s="1" t="s">
        <v>99</v>
      </c>
      <c r="E41" s="1"/>
      <c r="F41" s="1"/>
      <c r="G41" s="1"/>
      <c r="H41" s="1"/>
    </row>
    <row r="42" customFormat="false" ht="34" hidden="false" customHeight="true" outlineLevel="0" collapsed="false">
      <c r="A42" s="16" t="s">
        <v>100</v>
      </c>
      <c r="B42" s="1" t="n">
        <f aca="false">$B$24+2*$B$28</f>
        <v>5600</v>
      </c>
      <c r="C42" s="1" t="s">
        <v>23</v>
      </c>
      <c r="D42" s="1" t="s">
        <v>99</v>
      </c>
      <c r="E42" s="1"/>
      <c r="F42" s="1"/>
      <c r="G42" s="1"/>
      <c r="H42" s="1"/>
    </row>
    <row r="43" customFormat="false" ht="34" hidden="false" customHeight="true" outlineLevel="0" collapsed="false">
      <c r="A43" s="16" t="s">
        <v>101</v>
      </c>
      <c r="B43" s="1" t="n">
        <f aca="false">$B$24-2*$B$35</f>
        <v>3900</v>
      </c>
      <c r="C43" s="1" t="s">
        <v>23</v>
      </c>
      <c r="D43" s="1" t="s">
        <v>102</v>
      </c>
      <c r="E43" s="1"/>
      <c r="F43" s="1"/>
      <c r="G43" s="1"/>
      <c r="H43" s="1"/>
    </row>
    <row r="44" customFormat="false" ht="34" hidden="false" customHeight="true" outlineLevel="0" collapsed="false">
      <c r="A44" s="16" t="s">
        <v>103</v>
      </c>
      <c r="B44" s="1" t="n">
        <f aca="false">ROUNDUP($B$43/$B$34,0)</f>
        <v>20</v>
      </c>
      <c r="C44" s="1" t="s">
        <v>40</v>
      </c>
      <c r="D44" s="1" t="s">
        <v>104</v>
      </c>
      <c r="E44" s="1"/>
      <c r="F44" s="1"/>
      <c r="G44" s="1"/>
      <c r="H44" s="1"/>
    </row>
    <row r="45" customFormat="false" ht="34" hidden="false" customHeight="true" outlineLevel="0" collapsed="false">
      <c r="A45" s="16" t="s">
        <v>105</v>
      </c>
      <c r="B45" s="1" t="n">
        <f aca="false">$B$44+1</f>
        <v>21</v>
      </c>
      <c r="C45" s="1" t="s">
        <v>43</v>
      </c>
      <c r="D45" s="1" t="s">
        <v>106</v>
      </c>
      <c r="E45" s="1"/>
      <c r="F45" s="1"/>
      <c r="G45" s="1"/>
      <c r="H45" s="1"/>
    </row>
    <row r="46" customFormat="false" ht="34" hidden="false" customHeight="true" outlineLevel="0" collapsed="false">
      <c r="A46" s="16" t="s">
        <v>107</v>
      </c>
      <c r="B46" s="1" t="n">
        <f aca="false">$B$25-2*$B$27</f>
        <v>180</v>
      </c>
      <c r="C46" s="1" t="s">
        <v>23</v>
      </c>
      <c r="D46" s="1" t="s">
        <v>108</v>
      </c>
      <c r="E46" s="1"/>
      <c r="F46" s="1"/>
      <c r="G46" s="1"/>
      <c r="H46" s="1"/>
    </row>
    <row r="47" customFormat="false" ht="34" hidden="false" customHeight="true" outlineLevel="0" collapsed="false">
      <c r="A47" s="16" t="s">
        <v>109</v>
      </c>
      <c r="B47" s="1" t="n">
        <f aca="false">$B$26-2*$B$27</f>
        <v>400</v>
      </c>
      <c r="C47" s="1" t="s">
        <v>23</v>
      </c>
      <c r="D47" s="1" t="s">
        <v>110</v>
      </c>
      <c r="E47" s="1"/>
      <c r="F47" s="1"/>
      <c r="G47" s="1"/>
      <c r="H47" s="1"/>
    </row>
    <row r="48" customFormat="false" ht="34" hidden="false" customHeight="true" outlineLevel="0" collapsed="false">
      <c r="A48" s="16" t="s">
        <v>111</v>
      </c>
      <c r="B48" s="1" t="n">
        <f aca="false">MAX($B$36*$B$33,$B$37)</f>
        <v>80</v>
      </c>
      <c r="C48" s="1" t="s">
        <v>23</v>
      </c>
      <c r="D48" s="1" t="s">
        <v>112</v>
      </c>
      <c r="E48" s="1"/>
      <c r="F48" s="1"/>
      <c r="G48" s="1"/>
      <c r="H48" s="1"/>
    </row>
    <row r="49" customFormat="false" ht="34" hidden="false" customHeight="true" outlineLevel="0" collapsed="false">
      <c r="A49" s="16" t="s">
        <v>113</v>
      </c>
      <c r="B49" s="1" t="n">
        <f aca="false">2*($B$46+$B$47)</f>
        <v>1160</v>
      </c>
      <c r="C49" s="1" t="s">
        <v>23</v>
      </c>
      <c r="D49" s="1" t="s">
        <v>114</v>
      </c>
      <c r="E49" s="1"/>
      <c r="F49" s="1"/>
      <c r="G49" s="1"/>
      <c r="H49" s="1"/>
    </row>
    <row r="50" customFormat="false" ht="34" hidden="false" customHeight="true" outlineLevel="0" collapsed="false">
      <c r="A50" s="16" t="s">
        <v>115</v>
      </c>
      <c r="B50" s="1" t="n">
        <f aca="false">3*2*$B$33</f>
        <v>48</v>
      </c>
      <c r="C50" s="1" t="s">
        <v>23</v>
      </c>
      <c r="D50" s="1" t="s">
        <v>116</v>
      </c>
      <c r="E50" s="1"/>
      <c r="F50" s="1"/>
      <c r="G50" s="1"/>
      <c r="H50" s="1"/>
    </row>
    <row r="51" customFormat="false" ht="34" hidden="false" customHeight="true" outlineLevel="0" collapsed="false">
      <c r="A51" s="16" t="s">
        <v>117</v>
      </c>
      <c r="B51" s="1" t="n">
        <f aca="false">2*3*$B$33</f>
        <v>48</v>
      </c>
      <c r="C51" s="1" t="s">
        <v>23</v>
      </c>
      <c r="D51" s="1" t="s">
        <v>118</v>
      </c>
      <c r="E51" s="1"/>
      <c r="F51" s="1"/>
      <c r="G51" s="1"/>
      <c r="H51" s="1"/>
    </row>
    <row r="52" customFormat="false" ht="34" hidden="false" customHeight="true" outlineLevel="0" collapsed="false">
      <c r="A52" s="16" t="s">
        <v>119</v>
      </c>
      <c r="B52" s="1" t="n">
        <f aca="false">$B$49+2*$B$48-$B$50-$B$51</f>
        <v>1224</v>
      </c>
      <c r="C52" s="1" t="s">
        <v>23</v>
      </c>
      <c r="D52" s="1" t="s">
        <v>120</v>
      </c>
      <c r="E52" s="1"/>
      <c r="F52" s="1"/>
      <c r="G52" s="1"/>
      <c r="H52" s="1"/>
    </row>
    <row r="53" customFormat="false" ht="34" hidden="false" customHeight="true" outlineLevel="0" collapsed="false">
      <c r="A53" s="16" t="s">
        <v>121</v>
      </c>
      <c r="B53" s="1" t="n">
        <f aca="false">ROUNDUP($B$52/$B$38,0)*$B$38</f>
        <v>1225</v>
      </c>
      <c r="C53" s="1" t="s">
        <v>23</v>
      </c>
      <c r="D53" s="1" t="s">
        <v>122</v>
      </c>
      <c r="E53" s="1"/>
      <c r="F53" s="1"/>
      <c r="G53" s="1"/>
      <c r="H53" s="1"/>
    </row>
    <row r="54" customFormat="false" ht="23" hidden="false" customHeight="true" outlineLevel="0" collapsed="false">
      <c r="A54" s="1"/>
      <c r="B54" s="1"/>
      <c r="C54" s="1"/>
      <c r="D54" s="1"/>
      <c r="E54" s="1"/>
      <c r="F54" s="1"/>
      <c r="G54" s="1"/>
      <c r="H54" s="1"/>
    </row>
    <row r="55" customFormat="false" ht="23" hidden="false" customHeight="true" outlineLevel="0" collapsed="false">
      <c r="A55" s="1"/>
      <c r="B55" s="1"/>
      <c r="C55" s="1"/>
      <c r="D55" s="1"/>
      <c r="E55" s="1"/>
      <c r="F55" s="1"/>
      <c r="G55" s="1"/>
      <c r="H55" s="1"/>
    </row>
    <row r="56" customFormat="false" ht="23" hidden="false" customHeight="true" outlineLevel="0" collapsed="false">
      <c r="A56" s="1" t="s">
        <v>53</v>
      </c>
      <c r="B56" s="1"/>
      <c r="C56" s="1"/>
      <c r="D56" s="1"/>
      <c r="E56" s="1"/>
      <c r="F56" s="1"/>
      <c r="G56" s="1"/>
      <c r="H56" s="1"/>
    </row>
    <row r="57" customFormat="false" ht="52" hidden="false" customHeight="true" outlineLevel="0" collapsed="false">
      <c r="A57" s="16" t="s">
        <v>123</v>
      </c>
      <c r="B57" s="16"/>
      <c r="C57" s="16"/>
      <c r="D57" s="16"/>
      <c r="E57" s="16"/>
      <c r="F57" s="16"/>
      <c r="G57" s="16"/>
      <c r="H57" s="16"/>
    </row>
    <row r="58" customFormat="false" ht="52" hidden="false" customHeight="true" outlineLevel="0" collapsed="false">
      <c r="A58" s="16" t="s">
        <v>124</v>
      </c>
      <c r="B58" s="16"/>
      <c r="C58" s="16"/>
      <c r="D58" s="16"/>
      <c r="E58" s="16"/>
      <c r="F58" s="16"/>
      <c r="G58" s="16"/>
      <c r="H58" s="16"/>
    </row>
    <row r="59" customFormat="false" ht="52" hidden="false" customHeight="true" outlineLevel="0" collapsed="false">
      <c r="A59" s="16" t="s">
        <v>56</v>
      </c>
      <c r="B59" s="16"/>
      <c r="C59" s="16"/>
      <c r="D59" s="16"/>
      <c r="E59" s="16"/>
      <c r="F59" s="16"/>
      <c r="G59" s="16"/>
      <c r="H59" s="16"/>
    </row>
    <row r="60" customFormat="false" ht="52" hidden="false" customHeight="true" outlineLevel="0" collapsed="false">
      <c r="A60" s="16" t="s">
        <v>57</v>
      </c>
      <c r="B60" s="16"/>
      <c r="C60" s="16"/>
      <c r="D60" s="16"/>
      <c r="E60" s="16"/>
      <c r="F60" s="16"/>
      <c r="G60" s="16"/>
      <c r="H60" s="16"/>
    </row>
    <row r="61" customFormat="false" ht="52" hidden="false" customHeight="true" outlineLevel="0" collapsed="false">
      <c r="A61" s="16" t="s">
        <v>58</v>
      </c>
      <c r="B61" s="16"/>
      <c r="C61" s="16"/>
      <c r="D61" s="16"/>
      <c r="E61" s="16"/>
      <c r="F61" s="16"/>
      <c r="G61" s="16"/>
      <c r="H61" s="16"/>
    </row>
    <row r="62" customFormat="false" ht="52" hidden="false" customHeight="true" outlineLevel="0" collapsed="false">
      <c r="A62" s="16" t="s">
        <v>59</v>
      </c>
      <c r="B62" s="16"/>
      <c r="C62" s="16"/>
      <c r="D62" s="16"/>
      <c r="E62" s="16"/>
      <c r="F62" s="16"/>
      <c r="G62" s="16"/>
      <c r="H62" s="16"/>
    </row>
    <row r="63" customFormat="false" ht="52" hidden="false" customHeight="true" outlineLevel="0" collapsed="false">
      <c r="A63" s="16" t="s">
        <v>60</v>
      </c>
      <c r="B63" s="16"/>
      <c r="C63" s="16"/>
      <c r="D63" s="16"/>
      <c r="E63" s="16"/>
      <c r="F63" s="16"/>
      <c r="G63" s="16"/>
      <c r="H63" s="16"/>
    </row>
    <row r="64" customFormat="false" ht="52" hidden="false" customHeight="true" outlineLevel="0" collapsed="false">
      <c r="A64" s="16" t="s">
        <v>61</v>
      </c>
      <c r="B64" s="16"/>
      <c r="C64" s="16"/>
      <c r="D64" s="16"/>
      <c r="E64" s="16"/>
      <c r="F64" s="16"/>
      <c r="G64" s="16"/>
      <c r="H64" s="16"/>
    </row>
    <row r="65" customFormat="false" ht="52" hidden="false" customHeight="true" outlineLevel="0" collapsed="false">
      <c r="A65" s="16" t="s">
        <v>62</v>
      </c>
      <c r="B65" s="16"/>
      <c r="C65" s="16"/>
      <c r="D65" s="16"/>
      <c r="E65" s="16"/>
      <c r="F65" s="16"/>
      <c r="G65" s="16"/>
      <c r="H65" s="16"/>
    </row>
    <row r="66" customFormat="false" ht="23" hidden="false" customHeight="true" outlineLevel="0" collapsed="false">
      <c r="A66" s="1"/>
      <c r="B66" s="1"/>
      <c r="C66" s="1"/>
      <c r="D66" s="1"/>
      <c r="E66" s="1"/>
      <c r="F66" s="1"/>
      <c r="G66" s="1"/>
      <c r="H66" s="1"/>
    </row>
    <row r="67" customFormat="false" ht="23" hidden="false" customHeight="true" outlineLevel="0" collapsed="false">
      <c r="A67" s="1" t="s">
        <v>63</v>
      </c>
      <c r="B67" s="1"/>
      <c r="C67" s="1"/>
      <c r="D67" s="1"/>
      <c r="E67" s="1"/>
      <c r="F67" s="1"/>
      <c r="G67" s="1"/>
      <c r="H67" s="1"/>
    </row>
    <row r="68" customFormat="false" ht="40" hidden="false" customHeight="true" outlineLevel="0" collapsed="false">
      <c r="A68" s="16" t="s">
        <v>64</v>
      </c>
      <c r="B68" s="16"/>
      <c r="C68" s="1" t="s">
        <v>65</v>
      </c>
      <c r="D68" s="1"/>
      <c r="E68" s="1"/>
      <c r="F68" s="1"/>
      <c r="G68" s="1"/>
      <c r="H68" s="1"/>
    </row>
    <row r="69" customFormat="false" ht="40" hidden="false" customHeight="true" outlineLevel="0" collapsed="false">
      <c r="A69" s="16" t="s">
        <v>66</v>
      </c>
      <c r="B69" s="16"/>
      <c r="C69" s="1" t="s">
        <v>67</v>
      </c>
      <c r="D69" s="1"/>
      <c r="E69" s="1"/>
      <c r="F69" s="1"/>
      <c r="G69" s="1"/>
      <c r="H69" s="1"/>
    </row>
    <row r="70" customFormat="false" ht="40" hidden="false" customHeight="true" outlineLevel="0" collapsed="false">
      <c r="A70" s="16" t="s">
        <v>68</v>
      </c>
      <c r="B70" s="16"/>
      <c r="C70" s="1" t="s">
        <v>69</v>
      </c>
      <c r="D70" s="1"/>
      <c r="E70" s="1"/>
      <c r="F70" s="1"/>
      <c r="G70" s="1"/>
      <c r="H70" s="1"/>
    </row>
    <row r="71" customFormat="false" ht="40" hidden="false" customHeight="true" outlineLevel="0" collapsed="false">
      <c r="A71" s="16" t="s">
        <v>70</v>
      </c>
      <c r="B71" s="16"/>
      <c r="C71" s="1" t="s">
        <v>71</v>
      </c>
      <c r="D71" s="1"/>
      <c r="E71" s="1"/>
      <c r="F71" s="1"/>
      <c r="G71" s="1"/>
      <c r="H71" s="1"/>
    </row>
    <row r="72" customFormat="false" ht="40" hidden="false" customHeight="true" outlineLevel="0" collapsed="false">
      <c r="A72" s="16" t="s">
        <v>72</v>
      </c>
      <c r="B72" s="16"/>
      <c r="C72" s="1" t="s">
        <v>73</v>
      </c>
      <c r="D72" s="1"/>
      <c r="E72" s="1"/>
      <c r="F72" s="1"/>
      <c r="G72" s="1"/>
      <c r="H72" s="1"/>
    </row>
    <row r="73" customFormat="false" ht="40" hidden="false" customHeight="true" outlineLevel="0" collapsed="false">
      <c r="A73" s="16" t="s">
        <v>74</v>
      </c>
      <c r="B73" s="16"/>
      <c r="C73" s="1" t="s">
        <v>75</v>
      </c>
      <c r="D73" s="1"/>
      <c r="E73" s="1"/>
      <c r="F73" s="1"/>
      <c r="G73" s="1"/>
      <c r="H73" s="1"/>
    </row>
    <row r="74" customFormat="false" ht="23" hidden="false" customHeight="true" outlineLevel="0" collapsed="false">
      <c r="A74" s="1"/>
      <c r="B74" s="1"/>
      <c r="C74" s="1"/>
      <c r="D74" s="1"/>
      <c r="E74" s="1"/>
      <c r="F74" s="1"/>
      <c r="G74" s="1"/>
      <c r="H74" s="1"/>
    </row>
    <row r="75" customFormat="false" ht="23" hidden="false" customHeight="true" outlineLevel="0" collapsed="false">
      <c r="A75" s="1"/>
      <c r="B75" s="1"/>
      <c r="C75" s="1"/>
      <c r="D75" s="1"/>
      <c r="E75" s="1"/>
      <c r="F75" s="1"/>
      <c r="G75" s="1"/>
      <c r="H75" s="1"/>
    </row>
    <row r="76" customFormat="false" ht="23" hidden="false" customHeight="true" outlineLevel="0" collapsed="false">
      <c r="A76" s="1"/>
      <c r="B76" s="1"/>
      <c r="C76" s="1"/>
      <c r="D76" s="1"/>
      <c r="E76" s="1"/>
      <c r="F76" s="1"/>
      <c r="G76" s="1"/>
      <c r="H76" s="1"/>
    </row>
    <row r="77" customFormat="false" ht="23" hidden="false" customHeight="true" outlineLevel="0" collapsed="false">
      <c r="A77" s="1"/>
      <c r="B77" s="1"/>
      <c r="C77" s="1"/>
      <c r="D77" s="1"/>
      <c r="E77" s="1"/>
      <c r="F77" s="1"/>
      <c r="G77" s="1"/>
      <c r="H77" s="1"/>
    </row>
    <row r="78" customFormat="false" ht="23" hidden="false" customHeight="true" outlineLevel="0" collapsed="false">
      <c r="A78" s="1"/>
      <c r="B78" s="1"/>
      <c r="C78" s="1"/>
      <c r="D78" s="1"/>
      <c r="E78" s="1"/>
      <c r="F78" s="1"/>
      <c r="G78" s="1"/>
      <c r="H78" s="1"/>
    </row>
    <row r="79" customFormat="false" ht="23" hidden="false" customHeight="true" outlineLevel="0" collapsed="false">
      <c r="A79" s="1"/>
      <c r="B79" s="1"/>
      <c r="C79" s="1"/>
      <c r="D79" s="1"/>
      <c r="E79" s="1"/>
      <c r="F79" s="1"/>
      <c r="G79" s="1"/>
      <c r="H79" s="1"/>
    </row>
    <row r="80" customFormat="false" ht="23" hidden="false" customHeight="true" outlineLevel="0" collapsed="false">
      <c r="A80" s="1"/>
      <c r="B80" s="1"/>
      <c r="C80" s="1"/>
      <c r="D80" s="1"/>
      <c r="E80" s="1"/>
      <c r="F80" s="1"/>
      <c r="G80" s="1"/>
      <c r="H80" s="1"/>
    </row>
    <row r="81" customFormat="false" ht="23" hidden="false" customHeight="true" outlineLevel="0" collapsed="false">
      <c r="A81" s="1"/>
      <c r="B81" s="1"/>
      <c r="C81" s="1"/>
      <c r="D81" s="1"/>
      <c r="E81" s="1"/>
      <c r="F81" s="1"/>
      <c r="G81" s="1"/>
      <c r="H81" s="1"/>
    </row>
    <row r="82" customFormat="false" ht="23" hidden="false" customHeight="true" outlineLevel="0" collapsed="false">
      <c r="A82" s="1"/>
      <c r="B82" s="1"/>
      <c r="C82" s="1"/>
      <c r="D82" s="1"/>
      <c r="E82" s="1"/>
      <c r="F82" s="1"/>
      <c r="G82" s="1"/>
      <c r="H82" s="1"/>
    </row>
    <row r="83" customFormat="false" ht="23" hidden="false" customHeight="true" outlineLevel="0" collapsed="false">
      <c r="A83" s="1"/>
      <c r="B83" s="1"/>
      <c r="C83" s="1"/>
      <c r="D83" s="1"/>
      <c r="E83" s="1"/>
      <c r="F83" s="1"/>
      <c r="G83" s="1"/>
      <c r="H83" s="1"/>
    </row>
    <row r="84" customFormat="false" ht="23" hidden="false" customHeight="true" outlineLevel="0" collapsed="false">
      <c r="A84" s="1"/>
      <c r="B84" s="1"/>
      <c r="C84" s="1"/>
      <c r="D84" s="1"/>
      <c r="E84" s="1"/>
      <c r="F84" s="1"/>
      <c r="G84" s="1"/>
      <c r="H84" s="1"/>
    </row>
    <row r="85" customFormat="false" ht="23" hidden="false" customHeight="true" outlineLevel="0" collapsed="false">
      <c r="A85" s="1"/>
      <c r="B85" s="1"/>
      <c r="C85" s="1"/>
      <c r="D85" s="1"/>
      <c r="E85" s="1"/>
      <c r="F85" s="1"/>
      <c r="G85" s="1"/>
      <c r="H85" s="1"/>
    </row>
    <row r="86" customFormat="false" ht="23" hidden="false" customHeight="true" outlineLevel="0" collapsed="false">
      <c r="A86" s="1"/>
      <c r="B86" s="1"/>
      <c r="C86" s="1"/>
      <c r="D86" s="1"/>
      <c r="E86" s="1"/>
      <c r="F86" s="1"/>
      <c r="G86" s="1"/>
      <c r="H86" s="1"/>
    </row>
    <row r="87" customFormat="false" ht="23" hidden="false" customHeight="true" outlineLevel="0" collapsed="false">
      <c r="A87" s="1"/>
      <c r="B87" s="1"/>
      <c r="C87" s="1"/>
      <c r="D87" s="1"/>
      <c r="E87" s="1"/>
      <c r="F87" s="1"/>
      <c r="G87" s="1"/>
      <c r="H87" s="1"/>
    </row>
    <row r="88" customFormat="false" ht="23" hidden="false" customHeight="true" outlineLevel="0" collapsed="false">
      <c r="A88" s="1"/>
      <c r="B88" s="1"/>
      <c r="C88" s="1"/>
      <c r="D88" s="1"/>
      <c r="E88" s="1"/>
      <c r="F88" s="1"/>
      <c r="G88" s="1"/>
      <c r="H88" s="1"/>
    </row>
    <row r="89" customFormat="false" ht="23" hidden="false" customHeight="true" outlineLevel="0" collapsed="false">
      <c r="A89" s="1"/>
      <c r="B89" s="1"/>
      <c r="C89" s="1"/>
      <c r="D89" s="1"/>
      <c r="E89" s="1"/>
      <c r="F89" s="1"/>
      <c r="G89" s="1"/>
      <c r="H89" s="1"/>
    </row>
    <row r="90" customFormat="false" ht="23" hidden="false" customHeight="true" outlineLevel="0" collapsed="false">
      <c r="A90" s="1"/>
      <c r="B90" s="1"/>
      <c r="C90" s="1"/>
      <c r="D90" s="1"/>
      <c r="E90" s="1"/>
      <c r="F90" s="1"/>
      <c r="G90" s="1"/>
      <c r="H90" s="1"/>
    </row>
    <row r="91" customFormat="false" ht="23" hidden="false" customHeight="true" outlineLevel="0" collapsed="false">
      <c r="A91" s="1"/>
      <c r="B91" s="1"/>
      <c r="C91" s="1"/>
      <c r="D91" s="1"/>
      <c r="E91" s="1"/>
      <c r="F91" s="1"/>
      <c r="G91" s="1"/>
      <c r="H91" s="1"/>
    </row>
    <row r="92" customFormat="false" ht="23" hidden="false" customHeight="true" outlineLevel="0" collapsed="false">
      <c r="A92" s="1"/>
      <c r="B92" s="1"/>
      <c r="C92" s="1"/>
      <c r="D92" s="1"/>
      <c r="E92" s="1"/>
      <c r="F92" s="1"/>
      <c r="G92" s="1"/>
      <c r="H92" s="1"/>
    </row>
    <row r="93" customFormat="false" ht="23" hidden="false" customHeight="true" outlineLevel="0" collapsed="false">
      <c r="A93" s="1"/>
      <c r="B93" s="1"/>
      <c r="C93" s="1"/>
      <c r="D93" s="1"/>
      <c r="E93" s="1"/>
      <c r="F93" s="1"/>
      <c r="G93" s="1"/>
      <c r="H93" s="1"/>
    </row>
    <row r="94" customFormat="false" ht="23" hidden="false" customHeight="true" outlineLevel="0" collapsed="false">
      <c r="A94" s="1"/>
      <c r="B94" s="1"/>
      <c r="C94" s="1"/>
      <c r="D94" s="1"/>
      <c r="E94" s="1"/>
      <c r="F94" s="1"/>
      <c r="G94" s="1"/>
      <c r="H94" s="1"/>
    </row>
    <row r="95" customFormat="false" ht="23" hidden="false" customHeight="true" outlineLevel="0" collapsed="false">
      <c r="A95" s="1"/>
      <c r="B95" s="1"/>
      <c r="C95" s="1"/>
      <c r="D95" s="1"/>
      <c r="E95" s="1"/>
      <c r="F95" s="1"/>
      <c r="G95" s="1"/>
      <c r="H95" s="1"/>
    </row>
    <row r="96" customFormat="false" ht="23" hidden="false" customHeight="true" outlineLevel="0" collapsed="false">
      <c r="A96" s="1"/>
      <c r="B96" s="1"/>
      <c r="C96" s="1"/>
      <c r="D96" s="1"/>
      <c r="E96" s="1"/>
      <c r="F96" s="1"/>
      <c r="G96" s="1"/>
      <c r="H96" s="1"/>
    </row>
    <row r="97" customFormat="false" ht="23" hidden="false" customHeight="true" outlineLevel="0" collapsed="false">
      <c r="A97" s="1"/>
      <c r="B97" s="1"/>
      <c r="C97" s="1"/>
      <c r="D97" s="1"/>
      <c r="E97" s="1"/>
      <c r="F97" s="1"/>
      <c r="G97" s="1"/>
      <c r="H97" s="1"/>
    </row>
    <row r="98" customFormat="false" ht="23" hidden="false" customHeight="true" outlineLevel="0" collapsed="false">
      <c r="A98" s="1"/>
      <c r="B98" s="1"/>
      <c r="C98" s="1"/>
      <c r="D98" s="1"/>
      <c r="E98" s="1"/>
      <c r="F98" s="1"/>
      <c r="G98" s="1"/>
      <c r="H98" s="1"/>
    </row>
    <row r="99" customFormat="false" ht="23" hidden="false" customHeight="true" outlineLevel="0" collapsed="false">
      <c r="A99" s="1"/>
      <c r="B99" s="1"/>
      <c r="C99" s="1"/>
      <c r="D99" s="1"/>
      <c r="E99" s="1"/>
      <c r="F99" s="1"/>
      <c r="G99" s="1"/>
      <c r="H99" s="1"/>
    </row>
    <row r="100" customFormat="false" ht="23" hidden="false" customHeight="true" outlineLevel="0" collapsed="false">
      <c r="A100" s="1"/>
      <c r="B100" s="1"/>
      <c r="C100" s="1"/>
      <c r="D100" s="1"/>
      <c r="E100" s="1"/>
      <c r="F100" s="1"/>
      <c r="G100" s="1"/>
      <c r="H100" s="1"/>
    </row>
    <row r="101" customFormat="false" ht="23" hidden="false" customHeight="true" outlineLevel="0" collapsed="false">
      <c r="A101" s="1"/>
      <c r="B101" s="1"/>
      <c r="C101" s="1"/>
      <c r="D101" s="1"/>
      <c r="E101" s="1"/>
      <c r="F101" s="1"/>
      <c r="G101" s="1"/>
      <c r="H101" s="1"/>
    </row>
    <row r="102" customFormat="false" ht="23" hidden="false" customHeight="true" outlineLevel="0" collapsed="false">
      <c r="A102" s="1"/>
      <c r="B102" s="1"/>
      <c r="C102" s="1"/>
      <c r="D102" s="1"/>
      <c r="E102" s="1"/>
      <c r="F102" s="1"/>
      <c r="G102" s="1"/>
      <c r="H102" s="1"/>
    </row>
    <row r="103" customFormat="false" ht="23" hidden="false" customHeight="true" outlineLevel="0" collapsed="false">
      <c r="A103" s="1"/>
      <c r="B103" s="1"/>
      <c r="C103" s="1"/>
      <c r="D103" s="1"/>
      <c r="E103" s="1"/>
      <c r="F103" s="1"/>
      <c r="G103" s="1"/>
      <c r="H103" s="1"/>
    </row>
    <row r="104" customFormat="false" ht="23" hidden="false" customHeight="true" outlineLevel="0" collapsed="false">
      <c r="A104" s="1"/>
      <c r="B104" s="1"/>
      <c r="C104" s="1"/>
      <c r="D104" s="1"/>
      <c r="E104" s="1"/>
      <c r="F104" s="1"/>
      <c r="G104" s="1"/>
      <c r="H104" s="1"/>
    </row>
    <row r="105" customFormat="false" ht="23" hidden="false" customHeight="true" outlineLevel="0" collapsed="false">
      <c r="A105" s="1"/>
      <c r="B105" s="1"/>
      <c r="C105" s="1"/>
      <c r="D105" s="1"/>
      <c r="E105" s="1"/>
      <c r="F105" s="1"/>
      <c r="G105" s="1"/>
      <c r="H105" s="1"/>
    </row>
    <row r="106" customFormat="false" ht="23" hidden="false" customHeight="true" outlineLevel="0" collapsed="false">
      <c r="A106" s="1"/>
      <c r="B106" s="1"/>
      <c r="C106" s="1"/>
      <c r="D106" s="1"/>
      <c r="E106" s="1"/>
      <c r="F106" s="1"/>
      <c r="G106" s="1"/>
      <c r="H106" s="1"/>
    </row>
    <row r="107" customFormat="false" ht="23" hidden="false" customHeight="true" outlineLevel="0" collapsed="false">
      <c r="A107" s="1"/>
      <c r="B107" s="1"/>
      <c r="C107" s="1"/>
      <c r="D107" s="1"/>
      <c r="E107" s="1"/>
      <c r="F107" s="1"/>
      <c r="G107" s="1"/>
      <c r="H107" s="1"/>
    </row>
    <row r="108" customFormat="false" ht="23" hidden="false" customHeight="true" outlineLevel="0" collapsed="false">
      <c r="A108" s="1"/>
      <c r="B108" s="1"/>
      <c r="C108" s="1"/>
      <c r="D108" s="1"/>
      <c r="E108" s="1"/>
      <c r="F108" s="1"/>
      <c r="G108" s="1"/>
      <c r="H108" s="1"/>
    </row>
    <row r="109" customFormat="false" ht="23" hidden="false" customHeight="true" outlineLevel="0" collapsed="false">
      <c r="A109" s="1"/>
      <c r="B109" s="1"/>
      <c r="C109" s="1"/>
      <c r="D109" s="1"/>
      <c r="E109" s="1"/>
      <c r="F109" s="1"/>
      <c r="G109" s="1"/>
      <c r="H109" s="1"/>
    </row>
    <row r="110" customFormat="false" ht="23" hidden="false" customHeight="true" outlineLevel="0" collapsed="false">
      <c r="A110" s="1"/>
      <c r="B110" s="1"/>
      <c r="C110" s="1"/>
      <c r="D110" s="1"/>
      <c r="E110" s="1"/>
      <c r="F110" s="1"/>
      <c r="G110" s="1"/>
      <c r="H110" s="1"/>
    </row>
  </sheetData>
  <mergeCells count="15">
    <mergeCell ref="A57:H57"/>
    <mergeCell ref="A58:H58"/>
    <mergeCell ref="A59:H59"/>
    <mergeCell ref="A60:H60"/>
    <mergeCell ref="A61:H61"/>
    <mergeCell ref="A62:H62"/>
    <mergeCell ref="A63:H63"/>
    <mergeCell ref="A64:H64"/>
    <mergeCell ref="A65:H65"/>
    <mergeCell ref="A68:B68"/>
    <mergeCell ref="A69:B69"/>
    <mergeCell ref="A70:B70"/>
    <mergeCell ref="A71:B71"/>
    <mergeCell ref="A72:B72"/>
    <mergeCell ref="A73:B73"/>
  </mergeCells>
  <dataValidations count="15">
    <dataValidation allowBlank="false" errorStyle="stop" operator="greaterThan" showDropDown="false" showErrorMessage="false" showInputMessage="false" sqref="B24" type="decimal">
      <formula1>0</formula1>
      <formula2>0</formula2>
    </dataValidation>
    <dataValidation allowBlank="false" errorStyle="stop" operator="greaterThan" showDropDown="false" showErrorMessage="false" showInputMessage="false" sqref="B25" type="decimal">
      <formula1>0</formula1>
      <formula2>0</formula2>
    </dataValidation>
    <dataValidation allowBlank="false" errorStyle="stop" operator="greaterThan" showDropDown="false" showErrorMessage="false" showInputMessage="false" sqref="B26" type="decimal">
      <formula1>0</formula1>
      <formula2>0</formula2>
    </dataValidation>
    <dataValidation allowBlank="false" errorStyle="stop" operator="greaterThan" showDropDown="false" showErrorMessage="false" showInputMessage="false" sqref="B27" type="decimal">
      <formula1>0</formula1>
      <formula2>0</formula2>
    </dataValidation>
    <dataValidation allowBlank="false" errorStyle="stop" operator="greaterThan" showDropDown="false" showErrorMessage="false" showInputMessage="false" sqref="B28" type="decimal">
      <formula1>0</formula1>
      <formula2>0</formula2>
    </dataValidation>
    <dataValidation allowBlank="false" errorStyle="stop" operator="greaterThan" showDropDown="false" showErrorMessage="false" showInputMessage="false" sqref="B29" type="decimal">
      <formula1>0</formula1>
      <formula2>0</formula2>
    </dataValidation>
    <dataValidation allowBlank="false" errorStyle="stop" operator="greaterThan" showDropDown="false" showErrorMessage="false" showInputMessage="false" sqref="B30" type="whole">
      <formula1>0</formula1>
      <formula2>0</formula2>
    </dataValidation>
    <dataValidation allowBlank="false" errorStyle="stop" operator="greaterThan" showDropDown="false" showErrorMessage="false" showInputMessage="false" sqref="B31" type="decimal">
      <formula1>0</formula1>
      <formula2>0</formula2>
    </dataValidation>
    <dataValidation allowBlank="false" errorStyle="stop" operator="greaterThan" showDropDown="false" showErrorMessage="false" showInputMessage="false" sqref="B32" type="whole">
      <formula1>0</formula1>
      <formula2>0</formula2>
    </dataValidation>
    <dataValidation allowBlank="false" errorStyle="stop" operator="greaterThan" showDropDown="false" showErrorMessage="false" showInputMessage="false" sqref="B33" type="decimal">
      <formula1>0</formula1>
      <formula2>0</formula2>
    </dataValidation>
    <dataValidation allowBlank="false" errorStyle="stop" operator="greaterThan" showDropDown="false" showErrorMessage="false" showInputMessage="false" sqref="B34" type="decimal">
      <formula1>0</formula1>
      <formula2>0</formula2>
    </dataValidation>
    <dataValidation allowBlank="false" errorStyle="stop" operator="greaterThan" showDropDown="false" showErrorMessage="false" showInputMessage="false" sqref="B35" type="decimal">
      <formula1>0</formula1>
      <formula2>0</formula2>
    </dataValidation>
    <dataValidation allowBlank="false" errorStyle="stop" operator="greaterThan" showDropDown="false" showErrorMessage="false" showInputMessage="false" sqref="B36" type="decimal">
      <formula1>0</formula1>
      <formula2>0</formula2>
    </dataValidation>
    <dataValidation allowBlank="false" errorStyle="stop" operator="greaterThan" showDropDown="false" showErrorMessage="false" showInputMessage="false" sqref="B37" type="decimal">
      <formula1>0</formula1>
      <formula2>0</formula2>
    </dataValidation>
    <dataValidation allowBlank="false" errorStyle="stop" operator="greaterThan" showDropDown="false" showErrorMessage="false" showInputMessage="false" sqref="B38"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B35"/>
    <pageSetUpPr fitToPage="false"/>
  </sheetPr>
  <dimension ref="A1:H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28"/>
    <col collapsed="false" customWidth="true" hidden="false" outlineLevel="0" max="3" min="3" style="0" width="13"/>
    <col collapsed="false" customWidth="true" hidden="false" outlineLevel="0" max="4" min="4" style="0" width="14"/>
    <col collapsed="false" customWidth="true" hidden="false" outlineLevel="0" max="5" min="5" style="0" width="18"/>
    <col collapsed="false" customWidth="true" hidden="false" outlineLevel="0" max="7" min="6" style="0" width="19"/>
    <col collapsed="false" customWidth="true" hidden="false" outlineLevel="0" max="8" min="8" style="0" width="18"/>
  </cols>
  <sheetData>
    <row r="1" customFormat="false" ht="23" hidden="false" customHeight="true" outlineLevel="0" collapsed="false">
      <c r="A1" s="1"/>
      <c r="B1" s="1"/>
      <c r="C1" s="1"/>
      <c r="D1" s="1"/>
      <c r="E1" s="1"/>
      <c r="F1" s="1"/>
      <c r="G1" s="1"/>
      <c r="H1" s="1"/>
    </row>
    <row r="2" customFormat="false" ht="23" hidden="false" customHeight="true" outlineLevel="0" collapsed="false">
      <c r="A2" s="2" t="s">
        <v>125</v>
      </c>
      <c r="B2" s="2"/>
      <c r="C2" s="2"/>
      <c r="D2" s="2"/>
      <c r="E2" s="2"/>
      <c r="F2" s="2"/>
      <c r="G2" s="2"/>
      <c r="H2" s="2"/>
    </row>
    <row r="3" customFormat="false" ht="23" hidden="false" customHeight="true" outlineLevel="0" collapsed="false">
      <c r="A3" s="1" t="s">
        <v>1</v>
      </c>
      <c r="B3" s="1"/>
      <c r="C3" s="1"/>
      <c r="D3" s="1"/>
      <c r="E3" s="1"/>
      <c r="F3" s="1"/>
      <c r="G3" s="1"/>
      <c r="H3" s="1"/>
    </row>
    <row r="4" customFormat="false" ht="23" hidden="false" customHeight="true" outlineLevel="0" collapsed="false">
      <c r="A4" s="1" t="s">
        <v>77</v>
      </c>
      <c r="B4" s="1"/>
      <c r="C4" s="1"/>
      <c r="D4" s="1"/>
      <c r="E4" s="1"/>
      <c r="F4" s="1"/>
      <c r="G4" s="1"/>
      <c r="H4" s="1"/>
    </row>
    <row r="5" customFormat="false" ht="23" hidden="false" customHeight="true" outlineLevel="0" collapsed="false">
      <c r="A5" s="1" t="s">
        <v>3</v>
      </c>
      <c r="B5" s="1"/>
      <c r="C5" s="1"/>
      <c r="D5" s="1"/>
      <c r="E5" s="1"/>
      <c r="F5" s="1"/>
      <c r="G5" s="1"/>
      <c r="H5" s="1"/>
    </row>
    <row r="6" customFormat="false" ht="23" hidden="false" customHeight="true" outlineLevel="0" collapsed="false">
      <c r="A6" s="1"/>
      <c r="B6" s="1"/>
      <c r="C6" s="1"/>
      <c r="D6" s="1"/>
      <c r="E6" s="1"/>
      <c r="F6" s="1"/>
      <c r="G6" s="1"/>
      <c r="H6" s="1"/>
    </row>
    <row r="7" customFormat="false" ht="34" hidden="false" customHeight="true" outlineLevel="0" collapsed="false">
      <c r="A7" s="3" t="s">
        <v>4</v>
      </c>
      <c r="B7" s="3" t="s">
        <v>5</v>
      </c>
      <c r="C7" s="3" t="s">
        <v>6</v>
      </c>
      <c r="D7" s="3" t="s">
        <v>7</v>
      </c>
      <c r="E7" s="3" t="s">
        <v>8</v>
      </c>
      <c r="F7" s="3" t="s">
        <v>9</v>
      </c>
      <c r="G7" s="3" t="s">
        <v>10</v>
      </c>
      <c r="H7" s="3" t="s">
        <v>11</v>
      </c>
    </row>
    <row r="8" customFormat="false" ht="42" hidden="false" customHeight="true" outlineLevel="0" collapsed="false">
      <c r="A8" s="4" t="s">
        <v>126</v>
      </c>
      <c r="B8" s="4" t="s">
        <v>13</v>
      </c>
      <c r="C8" s="5" t="n">
        <f aca="false">$B$28</f>
        <v>20</v>
      </c>
      <c r="D8" s="5" t="n">
        <f aca="false">$B$29</f>
        <v>4</v>
      </c>
      <c r="E8" s="5" t="n">
        <f aca="false">$B$39</f>
        <v>4000</v>
      </c>
      <c r="F8" s="6" t="n">
        <f aca="false">D8*E8/1000</f>
        <v>16</v>
      </c>
      <c r="G8" s="7" t="n">
        <f aca="false">C8^2/162</f>
        <v>2.46913580246914</v>
      </c>
      <c r="H8" s="8" t="n">
        <f aca="false">F8*G8</f>
        <v>39.5061728395062</v>
      </c>
    </row>
    <row r="9" customFormat="false" ht="42" hidden="false" customHeight="true" outlineLevel="0" collapsed="false">
      <c r="A9" s="4" t="s">
        <v>127</v>
      </c>
      <c r="B9" s="4" t="s">
        <v>81</v>
      </c>
      <c r="C9" s="5" t="n">
        <f aca="false">$B$31</f>
        <v>8</v>
      </c>
      <c r="D9" s="5" t="n">
        <f aca="false">$B$42</f>
        <v>21</v>
      </c>
      <c r="E9" s="5" t="n">
        <f aca="false">$B$50</f>
        <v>1150</v>
      </c>
      <c r="F9" s="6" t="n">
        <f aca="false">D9*E9/1000</f>
        <v>24.15</v>
      </c>
      <c r="G9" s="7" t="n">
        <f aca="false">C9^2/162</f>
        <v>0.395061728395062</v>
      </c>
      <c r="H9" s="8" t="n">
        <f aca="false">F9*G9</f>
        <v>9.54074074074074</v>
      </c>
    </row>
    <row r="10" customFormat="false" ht="23" hidden="false" customHeight="true" outlineLevel="0" collapsed="false">
      <c r="A10" s="9"/>
      <c r="B10" s="9"/>
      <c r="C10" s="5"/>
      <c r="D10" s="5"/>
      <c r="E10" s="5"/>
      <c r="F10" s="6"/>
      <c r="G10" s="7"/>
      <c r="H10" s="8"/>
    </row>
    <row r="11" customFormat="false" ht="23" hidden="false" customHeight="true" outlineLevel="0" collapsed="false">
      <c r="A11" s="9"/>
      <c r="B11" s="9"/>
      <c r="C11" s="5"/>
      <c r="D11" s="5"/>
      <c r="E11" s="5"/>
      <c r="F11" s="6"/>
      <c r="G11" s="7"/>
      <c r="H11" s="8"/>
    </row>
    <row r="12" customFormat="false" ht="23" hidden="false" customHeight="true" outlineLevel="0" collapsed="false">
      <c r="A12" s="10" t="s">
        <v>15</v>
      </c>
      <c r="B12" s="10"/>
      <c r="C12" s="11"/>
      <c r="D12" s="11" t="n">
        <f aca="false">SUM(D8:D9)</f>
        <v>25</v>
      </c>
      <c r="E12" s="11"/>
      <c r="F12" s="12" t="n">
        <f aca="false">SUM(F8:F9)</f>
        <v>40.15</v>
      </c>
      <c r="G12" s="13"/>
      <c r="H12" s="14" t="n">
        <f aca="false">SUM(H8:H9)</f>
        <v>49.0469135802469</v>
      </c>
    </row>
    <row r="13" customFormat="false" ht="23" hidden="false" customHeight="true" outlineLevel="0" collapsed="false">
      <c r="A13" s="9"/>
      <c r="B13" s="9"/>
      <c r="C13" s="9"/>
      <c r="D13" s="9"/>
      <c r="E13" s="9"/>
      <c r="F13" s="9"/>
      <c r="G13" s="9"/>
      <c r="H13" s="9"/>
    </row>
    <row r="14" customFormat="false" ht="23" hidden="false" customHeight="true" outlineLevel="0" collapsed="false">
      <c r="A14" s="9" t="s">
        <v>16</v>
      </c>
      <c r="B14" s="9"/>
      <c r="C14" s="9"/>
      <c r="D14" s="9"/>
      <c r="E14" s="9"/>
      <c r="F14" s="9"/>
      <c r="G14" s="9"/>
      <c r="H14" s="9"/>
    </row>
    <row r="15" customFormat="false" ht="34" hidden="false" customHeight="true" outlineLevel="0" collapsed="false">
      <c r="A15" s="15" t="s">
        <v>17</v>
      </c>
      <c r="B15" s="15" t="s">
        <v>18</v>
      </c>
      <c r="C15" s="15" t="s">
        <v>9</v>
      </c>
      <c r="D15" s="15" t="s">
        <v>11</v>
      </c>
      <c r="E15" s="9"/>
      <c r="F15" s="9"/>
      <c r="G15" s="9"/>
      <c r="H15" s="9"/>
    </row>
    <row r="16" customFormat="false" ht="23" hidden="false" customHeight="true" outlineLevel="0" collapsed="false">
      <c r="A16" s="9" t="n">
        <f aca="false">C8</f>
        <v>20</v>
      </c>
      <c r="B16" s="9" t="n">
        <f aca="false">SUMIFS($D$8:$D$9,$C$8:$C$9,A16)</f>
        <v>4</v>
      </c>
      <c r="C16" s="6" t="n">
        <f aca="false">SUMIFS($F$8:$F$9,$C$8:$C$9,A16)</f>
        <v>16</v>
      </c>
      <c r="D16" s="8" t="n">
        <f aca="false">SUMIFS($H$8:$H$9,$C$8:$C$9,A16)</f>
        <v>39.5061728395062</v>
      </c>
      <c r="E16" s="9"/>
      <c r="F16" s="9"/>
      <c r="G16" s="9"/>
      <c r="H16" s="9"/>
    </row>
    <row r="17" customFormat="false" ht="23" hidden="false" customHeight="true" outlineLevel="0" collapsed="false">
      <c r="A17" s="9" t="n">
        <f aca="false">C9</f>
        <v>8</v>
      </c>
      <c r="B17" s="9" t="n">
        <f aca="false">IF(COUNTIFS($A$16:A16,A17)&gt;0,0,SUMIFS($D$8:$D$9,$C$8:$C$9,A17))</f>
        <v>21</v>
      </c>
      <c r="C17" s="6" t="n">
        <f aca="false">IF(COUNTIFS($A$16:A16,A17)&gt;0,0,SUMIFS($F$8:$F$9,$C$8:$C$9,A17))</f>
        <v>24.15</v>
      </c>
      <c r="D17" s="8" t="n">
        <f aca="false">IF(COUNTIFS($A$16:A16,A17)&gt;0,0,SUMIFS($H$8:$H$9,$C$8:$C$9,A17))</f>
        <v>9.54074074074074</v>
      </c>
      <c r="E17" s="9"/>
      <c r="F17" s="9"/>
      <c r="G17" s="9"/>
      <c r="H17" s="9"/>
    </row>
    <row r="18" customFormat="false" ht="23" hidden="false" customHeight="true" outlineLevel="0" collapsed="false">
      <c r="A18" s="9"/>
      <c r="B18" s="9"/>
      <c r="C18" s="6"/>
      <c r="D18" s="8"/>
      <c r="E18" s="9"/>
      <c r="F18" s="9"/>
      <c r="G18" s="9"/>
      <c r="H18" s="9"/>
    </row>
    <row r="19" customFormat="false" ht="23" hidden="false" customHeight="true" outlineLevel="0" collapsed="false">
      <c r="A19" s="1"/>
      <c r="B19" s="1"/>
      <c r="C19" s="1"/>
      <c r="D19" s="1"/>
      <c r="E19" s="1"/>
      <c r="F19" s="1"/>
      <c r="G19" s="1"/>
      <c r="H19" s="1"/>
    </row>
    <row r="20" customFormat="false" ht="23" hidden="false" customHeight="true" outlineLevel="0" collapsed="false">
      <c r="A20" s="1" t="s">
        <v>19</v>
      </c>
      <c r="B20" s="1"/>
      <c r="C20" s="1"/>
      <c r="D20" s="1"/>
      <c r="E20" s="1"/>
      <c r="F20" s="1"/>
      <c r="G20" s="1"/>
      <c r="H20" s="1"/>
    </row>
    <row r="21" customFormat="false" ht="23" hidden="false" customHeight="true" outlineLevel="0" collapsed="false">
      <c r="A21" s="1" t="s">
        <v>20</v>
      </c>
      <c r="B21" s="1"/>
      <c r="C21" s="1"/>
      <c r="D21" s="1"/>
      <c r="E21" s="1"/>
      <c r="F21" s="1"/>
      <c r="G21" s="1"/>
      <c r="H21" s="1"/>
    </row>
    <row r="22" customFormat="false" ht="23" hidden="false" customHeight="true" outlineLevel="0" collapsed="false">
      <c r="A22" s="1"/>
      <c r="B22" s="1"/>
      <c r="C22" s="1"/>
      <c r="D22" s="1"/>
      <c r="E22" s="1"/>
      <c r="F22" s="1"/>
      <c r="G22" s="1"/>
      <c r="H22" s="1"/>
    </row>
    <row r="23" customFormat="false" ht="34" hidden="false" customHeight="true" outlineLevel="0" collapsed="false">
      <c r="A23" s="3" t="s">
        <v>21</v>
      </c>
      <c r="B23" s="3"/>
      <c r="C23" s="3"/>
      <c r="D23" s="1"/>
      <c r="E23" s="1"/>
      <c r="F23" s="1"/>
      <c r="G23" s="1"/>
      <c r="H23" s="1"/>
    </row>
    <row r="24" customFormat="false" ht="33" hidden="false" customHeight="true" outlineLevel="0" collapsed="false">
      <c r="A24" s="16" t="s">
        <v>128</v>
      </c>
      <c r="B24" s="17" t="n">
        <v>3000</v>
      </c>
      <c r="C24" s="1" t="s">
        <v>23</v>
      </c>
      <c r="D24" s="1"/>
      <c r="E24" s="1"/>
      <c r="F24" s="1"/>
      <c r="G24" s="1"/>
      <c r="H24" s="1"/>
    </row>
    <row r="25" customFormat="false" ht="33" hidden="false" customHeight="true" outlineLevel="0" collapsed="false">
      <c r="A25" s="16" t="s">
        <v>129</v>
      </c>
      <c r="B25" s="17" t="n">
        <v>350</v>
      </c>
      <c r="C25" s="1" t="s">
        <v>23</v>
      </c>
      <c r="D25" s="1"/>
      <c r="E25" s="1"/>
      <c r="F25" s="1"/>
      <c r="G25" s="1"/>
      <c r="H25" s="1"/>
    </row>
    <row r="26" customFormat="false" ht="33" hidden="false" customHeight="true" outlineLevel="0" collapsed="false">
      <c r="A26" s="16" t="s">
        <v>130</v>
      </c>
      <c r="B26" s="17" t="n">
        <v>350</v>
      </c>
      <c r="C26" s="1" t="s">
        <v>23</v>
      </c>
      <c r="D26" s="1"/>
      <c r="E26" s="1"/>
      <c r="F26" s="1"/>
      <c r="G26" s="1"/>
      <c r="H26" s="1"/>
    </row>
    <row r="27" customFormat="false" ht="33" hidden="false" customHeight="true" outlineLevel="0" collapsed="false">
      <c r="A27" s="16" t="s">
        <v>131</v>
      </c>
      <c r="B27" s="17" t="n">
        <v>40</v>
      </c>
      <c r="C27" s="1" t="s">
        <v>23</v>
      </c>
      <c r="D27" s="1"/>
      <c r="E27" s="1"/>
      <c r="F27" s="1"/>
      <c r="G27" s="1"/>
      <c r="H27" s="1"/>
    </row>
    <row r="28" customFormat="false" ht="33" hidden="false" customHeight="true" outlineLevel="0" collapsed="false">
      <c r="A28" s="16" t="s">
        <v>132</v>
      </c>
      <c r="B28" s="17" t="n">
        <v>20</v>
      </c>
      <c r="C28" s="1" t="s">
        <v>23</v>
      </c>
      <c r="D28" s="1"/>
      <c r="E28" s="1"/>
      <c r="F28" s="1"/>
      <c r="G28" s="1"/>
      <c r="H28" s="1"/>
    </row>
    <row r="29" customFormat="false" ht="33" hidden="false" customHeight="true" outlineLevel="0" collapsed="false">
      <c r="A29" s="16" t="s">
        <v>133</v>
      </c>
      <c r="B29" s="17" t="n">
        <v>4</v>
      </c>
      <c r="C29" s="1" t="s">
        <v>43</v>
      </c>
      <c r="D29" s="1"/>
      <c r="E29" s="1"/>
      <c r="F29" s="1"/>
      <c r="G29" s="1"/>
      <c r="H29" s="1"/>
    </row>
    <row r="30" customFormat="false" ht="33" hidden="false" customHeight="true" outlineLevel="0" collapsed="false">
      <c r="A30" s="16" t="s">
        <v>134</v>
      </c>
      <c r="B30" s="17" t="n">
        <v>1000</v>
      </c>
      <c r="C30" s="1" t="s">
        <v>23</v>
      </c>
      <c r="D30" s="1"/>
      <c r="E30" s="1"/>
      <c r="F30" s="1"/>
      <c r="G30" s="1"/>
      <c r="H30" s="1"/>
    </row>
    <row r="31" customFormat="false" ht="33" hidden="false" customHeight="true" outlineLevel="0" collapsed="false">
      <c r="A31" s="16" t="s">
        <v>135</v>
      </c>
      <c r="B31" s="17" t="n">
        <v>8</v>
      </c>
      <c r="C31" s="1" t="s">
        <v>23</v>
      </c>
      <c r="D31" s="1"/>
      <c r="E31" s="1"/>
      <c r="F31" s="1"/>
      <c r="G31" s="1"/>
      <c r="H31" s="1"/>
    </row>
    <row r="32" customFormat="false" ht="33" hidden="false" customHeight="true" outlineLevel="0" collapsed="false">
      <c r="A32" s="16" t="s">
        <v>136</v>
      </c>
      <c r="B32" s="17" t="n">
        <v>150</v>
      </c>
      <c r="C32" s="1" t="s">
        <v>23</v>
      </c>
      <c r="D32" s="1"/>
      <c r="E32" s="1"/>
      <c r="F32" s="1"/>
      <c r="G32" s="1"/>
      <c r="H32" s="1"/>
    </row>
    <row r="33" customFormat="false" ht="33" hidden="false" customHeight="true" outlineLevel="0" collapsed="false">
      <c r="A33" s="16" t="s">
        <v>137</v>
      </c>
      <c r="B33" s="17" t="n">
        <v>50</v>
      </c>
      <c r="C33" s="1" t="s">
        <v>23</v>
      </c>
      <c r="D33" s="1"/>
      <c r="E33" s="1"/>
      <c r="F33" s="1"/>
      <c r="G33" s="1"/>
      <c r="H33" s="1"/>
    </row>
    <row r="34" customFormat="false" ht="33" hidden="false" customHeight="true" outlineLevel="0" collapsed="false">
      <c r="A34" s="16" t="s">
        <v>94</v>
      </c>
      <c r="B34" s="17" t="n">
        <v>10</v>
      </c>
      <c r="C34" s="1" t="s">
        <v>95</v>
      </c>
      <c r="D34" s="1"/>
      <c r="E34" s="1"/>
      <c r="F34" s="1"/>
      <c r="G34" s="1"/>
      <c r="H34" s="1"/>
    </row>
    <row r="35" customFormat="false" ht="33" hidden="false" customHeight="true" outlineLevel="0" collapsed="false">
      <c r="A35" s="16" t="s">
        <v>96</v>
      </c>
      <c r="B35" s="17" t="n">
        <v>75</v>
      </c>
      <c r="C35" s="1" t="s">
        <v>23</v>
      </c>
      <c r="D35" s="1"/>
      <c r="E35" s="1"/>
      <c r="F35" s="1"/>
      <c r="G35" s="1"/>
      <c r="H35" s="1"/>
    </row>
    <row r="36" customFormat="false" ht="33" hidden="false" customHeight="true" outlineLevel="0" collapsed="false">
      <c r="A36" s="16" t="s">
        <v>97</v>
      </c>
      <c r="B36" s="17" t="n">
        <v>25</v>
      </c>
      <c r="C36" s="1" t="s">
        <v>23</v>
      </c>
      <c r="D36" s="1"/>
      <c r="E36" s="1"/>
      <c r="F36" s="1"/>
      <c r="G36" s="1"/>
      <c r="H36" s="1"/>
    </row>
    <row r="37" customFormat="false" ht="23" hidden="false" customHeight="true" outlineLevel="0" collapsed="false">
      <c r="A37" s="1"/>
      <c r="B37" s="1"/>
      <c r="C37" s="1"/>
      <c r="D37" s="1"/>
      <c r="E37" s="1"/>
      <c r="F37" s="1"/>
      <c r="G37" s="1"/>
      <c r="H37" s="1"/>
    </row>
    <row r="38" customFormat="false" ht="34" hidden="false" customHeight="true" outlineLevel="0" collapsed="false">
      <c r="A38" s="3" t="s">
        <v>31</v>
      </c>
      <c r="B38" s="3" t="s">
        <v>32</v>
      </c>
      <c r="C38" s="3" t="s">
        <v>33</v>
      </c>
      <c r="D38" s="3" t="s">
        <v>34</v>
      </c>
      <c r="E38" s="3"/>
      <c r="F38" s="3"/>
      <c r="G38" s="3"/>
      <c r="H38" s="3"/>
    </row>
    <row r="39" customFormat="false" ht="34" hidden="false" customHeight="true" outlineLevel="0" collapsed="false">
      <c r="A39" s="16" t="s">
        <v>138</v>
      </c>
      <c r="B39" s="1" t="n">
        <f aca="false">$B$24+$B$30</f>
        <v>4000</v>
      </c>
      <c r="C39" s="1" t="s">
        <v>23</v>
      </c>
      <c r="D39" s="1" t="s">
        <v>139</v>
      </c>
      <c r="E39" s="1"/>
      <c r="F39" s="1"/>
      <c r="G39" s="1"/>
      <c r="H39" s="1"/>
    </row>
    <row r="40" customFormat="false" ht="34" hidden="false" customHeight="true" outlineLevel="0" collapsed="false">
      <c r="A40" s="16" t="s">
        <v>140</v>
      </c>
      <c r="B40" s="1" t="n">
        <f aca="false">$B$24-2*$B$33</f>
        <v>2900</v>
      </c>
      <c r="C40" s="1" t="s">
        <v>23</v>
      </c>
      <c r="D40" s="1" t="s">
        <v>141</v>
      </c>
      <c r="E40" s="1"/>
      <c r="F40" s="1"/>
      <c r="G40" s="1"/>
      <c r="H40" s="1"/>
    </row>
    <row r="41" customFormat="false" ht="34" hidden="false" customHeight="true" outlineLevel="0" collapsed="false">
      <c r="A41" s="16" t="s">
        <v>142</v>
      </c>
      <c r="B41" s="1" t="n">
        <f aca="false">ROUNDUP($B$40/$B$32,0)</f>
        <v>20</v>
      </c>
      <c r="C41" s="1" t="s">
        <v>40</v>
      </c>
      <c r="D41" s="1" t="s">
        <v>104</v>
      </c>
      <c r="E41" s="1"/>
      <c r="F41" s="1"/>
      <c r="G41" s="1"/>
      <c r="H41" s="1"/>
    </row>
    <row r="42" customFormat="false" ht="34" hidden="false" customHeight="true" outlineLevel="0" collapsed="false">
      <c r="A42" s="16" t="s">
        <v>143</v>
      </c>
      <c r="B42" s="1" t="n">
        <f aca="false">$B$41+1</f>
        <v>21</v>
      </c>
      <c r="C42" s="1" t="s">
        <v>43</v>
      </c>
      <c r="D42" s="1" t="s">
        <v>106</v>
      </c>
      <c r="E42" s="1"/>
      <c r="F42" s="1"/>
      <c r="G42" s="1"/>
      <c r="H42" s="1"/>
    </row>
    <row r="43" customFormat="false" ht="34" hidden="false" customHeight="true" outlineLevel="0" collapsed="false">
      <c r="A43" s="16" t="s">
        <v>107</v>
      </c>
      <c r="B43" s="1" t="n">
        <f aca="false">$B$25-2*$B$27</f>
        <v>270</v>
      </c>
      <c r="C43" s="1" t="s">
        <v>23</v>
      </c>
      <c r="D43" s="1" t="s">
        <v>108</v>
      </c>
      <c r="E43" s="1"/>
      <c r="F43" s="1"/>
      <c r="G43" s="1"/>
      <c r="H43" s="1"/>
    </row>
    <row r="44" customFormat="false" ht="34" hidden="false" customHeight="true" outlineLevel="0" collapsed="false">
      <c r="A44" s="16" t="s">
        <v>109</v>
      </c>
      <c r="B44" s="1" t="n">
        <f aca="false">$B$26-2*$B$27</f>
        <v>270</v>
      </c>
      <c r="C44" s="1" t="s">
        <v>23</v>
      </c>
      <c r="D44" s="1" t="s">
        <v>110</v>
      </c>
      <c r="E44" s="1"/>
      <c r="F44" s="1"/>
      <c r="G44" s="1"/>
      <c r="H44" s="1"/>
    </row>
    <row r="45" customFormat="false" ht="34" hidden="false" customHeight="true" outlineLevel="0" collapsed="false">
      <c r="A45" s="16" t="s">
        <v>111</v>
      </c>
      <c r="B45" s="1" t="n">
        <f aca="false">MAX($B$34*$B$31,$B$35)</f>
        <v>80</v>
      </c>
      <c r="C45" s="1" t="s">
        <v>23</v>
      </c>
      <c r="D45" s="1" t="s">
        <v>112</v>
      </c>
      <c r="E45" s="1"/>
      <c r="F45" s="1"/>
      <c r="G45" s="1"/>
      <c r="H45" s="1"/>
    </row>
    <row r="46" customFormat="false" ht="34" hidden="false" customHeight="true" outlineLevel="0" collapsed="false">
      <c r="A46" s="16" t="s">
        <v>113</v>
      </c>
      <c r="B46" s="1" t="n">
        <f aca="false">2*($B$43+$B$44)</f>
        <v>1080</v>
      </c>
      <c r="C46" s="1" t="s">
        <v>23</v>
      </c>
      <c r="D46" s="1" t="s">
        <v>114</v>
      </c>
      <c r="E46" s="1"/>
      <c r="F46" s="1"/>
      <c r="G46" s="1"/>
      <c r="H46" s="1"/>
    </row>
    <row r="47" customFormat="false" ht="34" hidden="false" customHeight="true" outlineLevel="0" collapsed="false">
      <c r="A47" s="16" t="s">
        <v>115</v>
      </c>
      <c r="B47" s="1" t="n">
        <f aca="false">3*2*$B$31</f>
        <v>48</v>
      </c>
      <c r="C47" s="1" t="s">
        <v>23</v>
      </c>
      <c r="D47" s="1" t="s">
        <v>116</v>
      </c>
      <c r="E47" s="1"/>
      <c r="F47" s="1"/>
      <c r="G47" s="1"/>
      <c r="H47" s="1"/>
    </row>
    <row r="48" customFormat="false" ht="34" hidden="false" customHeight="true" outlineLevel="0" collapsed="false">
      <c r="A48" s="16" t="s">
        <v>117</v>
      </c>
      <c r="B48" s="1" t="n">
        <f aca="false">2*3*$B$31</f>
        <v>48</v>
      </c>
      <c r="C48" s="1" t="s">
        <v>23</v>
      </c>
      <c r="D48" s="1" t="s">
        <v>118</v>
      </c>
      <c r="E48" s="1"/>
      <c r="F48" s="1"/>
      <c r="G48" s="1"/>
      <c r="H48" s="1"/>
    </row>
    <row r="49" customFormat="false" ht="34" hidden="false" customHeight="true" outlineLevel="0" collapsed="false">
      <c r="A49" s="16" t="s">
        <v>119</v>
      </c>
      <c r="B49" s="1" t="n">
        <f aca="false">$B$46+2*$B$45-$B$47-$B$48</f>
        <v>1144</v>
      </c>
      <c r="C49" s="1" t="s">
        <v>23</v>
      </c>
      <c r="D49" s="1" t="s">
        <v>120</v>
      </c>
      <c r="E49" s="1"/>
      <c r="F49" s="1"/>
      <c r="G49" s="1"/>
      <c r="H49" s="1"/>
    </row>
    <row r="50" customFormat="false" ht="34" hidden="false" customHeight="true" outlineLevel="0" collapsed="false">
      <c r="A50" s="16" t="s">
        <v>121</v>
      </c>
      <c r="B50" s="1" t="n">
        <f aca="false">ROUNDUP($B$49/$B$36,0)*$B$36</f>
        <v>1150</v>
      </c>
      <c r="C50" s="1" t="s">
        <v>23</v>
      </c>
      <c r="D50" s="1" t="s">
        <v>122</v>
      </c>
      <c r="E50" s="1"/>
      <c r="F50" s="1"/>
      <c r="G50" s="1"/>
      <c r="H50" s="1"/>
    </row>
    <row r="51" customFormat="false" ht="23" hidden="false" customHeight="true" outlineLevel="0" collapsed="false">
      <c r="A51" s="1"/>
      <c r="B51" s="1"/>
      <c r="C51" s="1"/>
      <c r="D51" s="1"/>
      <c r="E51" s="1"/>
      <c r="F51" s="1"/>
      <c r="G51" s="1"/>
      <c r="H51" s="1"/>
    </row>
    <row r="52" customFormat="false" ht="23" hidden="false" customHeight="true" outlineLevel="0" collapsed="false">
      <c r="A52" s="1"/>
      <c r="B52" s="1"/>
      <c r="C52" s="1"/>
      <c r="D52" s="1"/>
      <c r="E52" s="1"/>
      <c r="F52" s="1"/>
      <c r="G52" s="1"/>
      <c r="H52" s="1"/>
    </row>
    <row r="53" customFormat="false" ht="23" hidden="false" customHeight="true" outlineLevel="0" collapsed="false">
      <c r="A53" s="1" t="s">
        <v>53</v>
      </c>
      <c r="B53" s="1"/>
      <c r="C53" s="1"/>
      <c r="D53" s="1"/>
      <c r="E53" s="1"/>
      <c r="F53" s="1"/>
      <c r="G53" s="1"/>
      <c r="H53" s="1"/>
    </row>
    <row r="54" customFormat="false" ht="52" hidden="false" customHeight="true" outlineLevel="0" collapsed="false">
      <c r="A54" s="16" t="s">
        <v>144</v>
      </c>
      <c r="B54" s="16"/>
      <c r="C54" s="16"/>
      <c r="D54" s="16"/>
      <c r="E54" s="16"/>
      <c r="F54" s="16"/>
      <c r="G54" s="16"/>
      <c r="H54" s="16"/>
    </row>
    <row r="55" customFormat="false" ht="52" hidden="false" customHeight="true" outlineLevel="0" collapsed="false">
      <c r="A55" s="16" t="s">
        <v>145</v>
      </c>
      <c r="B55" s="16"/>
      <c r="C55" s="16"/>
      <c r="D55" s="16"/>
      <c r="E55" s="16"/>
      <c r="F55" s="16"/>
      <c r="G55" s="16"/>
      <c r="H55" s="16"/>
    </row>
    <row r="56" customFormat="false" ht="52" hidden="false" customHeight="true" outlineLevel="0" collapsed="false">
      <c r="A56" s="16" t="s">
        <v>56</v>
      </c>
      <c r="B56" s="16"/>
      <c r="C56" s="16"/>
      <c r="D56" s="16"/>
      <c r="E56" s="16"/>
      <c r="F56" s="16"/>
      <c r="G56" s="16"/>
      <c r="H56" s="16"/>
    </row>
    <row r="57" customFormat="false" ht="52" hidden="false" customHeight="true" outlineLevel="0" collapsed="false">
      <c r="A57" s="16" t="s">
        <v>57</v>
      </c>
      <c r="B57" s="16"/>
      <c r="C57" s="16"/>
      <c r="D57" s="16"/>
      <c r="E57" s="16"/>
      <c r="F57" s="16"/>
      <c r="G57" s="16"/>
      <c r="H57" s="16"/>
    </row>
    <row r="58" customFormat="false" ht="52" hidden="false" customHeight="true" outlineLevel="0" collapsed="false">
      <c r="A58" s="16" t="s">
        <v>58</v>
      </c>
      <c r="B58" s="16"/>
      <c r="C58" s="16"/>
      <c r="D58" s="16"/>
      <c r="E58" s="16"/>
      <c r="F58" s="16"/>
      <c r="G58" s="16"/>
      <c r="H58" s="16"/>
    </row>
    <row r="59" customFormat="false" ht="52" hidden="false" customHeight="true" outlineLevel="0" collapsed="false">
      <c r="A59" s="16" t="s">
        <v>59</v>
      </c>
      <c r="B59" s="16"/>
      <c r="C59" s="16"/>
      <c r="D59" s="16"/>
      <c r="E59" s="16"/>
      <c r="F59" s="16"/>
      <c r="G59" s="16"/>
      <c r="H59" s="16"/>
    </row>
    <row r="60" customFormat="false" ht="52" hidden="false" customHeight="true" outlineLevel="0" collapsed="false">
      <c r="A60" s="16" t="s">
        <v>60</v>
      </c>
      <c r="B60" s="16"/>
      <c r="C60" s="16"/>
      <c r="D60" s="16"/>
      <c r="E60" s="16"/>
      <c r="F60" s="16"/>
      <c r="G60" s="16"/>
      <c r="H60" s="16"/>
    </row>
    <row r="61" customFormat="false" ht="52" hidden="false" customHeight="true" outlineLevel="0" collapsed="false">
      <c r="A61" s="16" t="s">
        <v>61</v>
      </c>
      <c r="B61" s="16"/>
      <c r="C61" s="16"/>
      <c r="D61" s="16"/>
      <c r="E61" s="16"/>
      <c r="F61" s="16"/>
      <c r="G61" s="16"/>
      <c r="H61" s="16"/>
    </row>
    <row r="62" customFormat="false" ht="52" hidden="false" customHeight="true" outlineLevel="0" collapsed="false">
      <c r="A62" s="16" t="s">
        <v>62</v>
      </c>
      <c r="B62" s="16"/>
      <c r="C62" s="16"/>
      <c r="D62" s="16"/>
      <c r="E62" s="16"/>
      <c r="F62" s="16"/>
      <c r="G62" s="16"/>
      <c r="H62" s="16"/>
    </row>
    <row r="63" customFormat="false" ht="23" hidden="false" customHeight="true" outlineLevel="0" collapsed="false">
      <c r="A63" s="1"/>
      <c r="B63" s="1"/>
      <c r="C63" s="1"/>
      <c r="D63" s="1"/>
      <c r="E63" s="1"/>
      <c r="F63" s="1"/>
      <c r="G63" s="1"/>
      <c r="H63" s="1"/>
    </row>
    <row r="64" customFormat="false" ht="23" hidden="false" customHeight="true" outlineLevel="0" collapsed="false">
      <c r="A64" s="1" t="s">
        <v>63</v>
      </c>
      <c r="B64" s="1"/>
      <c r="C64" s="1"/>
      <c r="D64" s="1"/>
      <c r="E64" s="1"/>
      <c r="F64" s="1"/>
      <c r="G64" s="1"/>
      <c r="H64" s="1"/>
    </row>
    <row r="65" customFormat="false" ht="40" hidden="false" customHeight="true" outlineLevel="0" collapsed="false">
      <c r="A65" s="16" t="s">
        <v>64</v>
      </c>
      <c r="B65" s="16"/>
      <c r="C65" s="1" t="s">
        <v>65</v>
      </c>
      <c r="D65" s="1"/>
      <c r="E65" s="1"/>
      <c r="F65" s="1"/>
      <c r="G65" s="1"/>
      <c r="H65" s="1"/>
    </row>
    <row r="66" customFormat="false" ht="40" hidden="false" customHeight="true" outlineLevel="0" collapsed="false">
      <c r="A66" s="16" t="s">
        <v>66</v>
      </c>
      <c r="B66" s="16"/>
      <c r="C66" s="1" t="s">
        <v>67</v>
      </c>
      <c r="D66" s="1"/>
      <c r="E66" s="1"/>
      <c r="F66" s="1"/>
      <c r="G66" s="1"/>
      <c r="H66" s="1"/>
    </row>
    <row r="67" customFormat="false" ht="40" hidden="false" customHeight="true" outlineLevel="0" collapsed="false">
      <c r="A67" s="16" t="s">
        <v>68</v>
      </c>
      <c r="B67" s="16"/>
      <c r="C67" s="1" t="s">
        <v>69</v>
      </c>
      <c r="D67" s="1"/>
      <c r="E67" s="1"/>
      <c r="F67" s="1"/>
      <c r="G67" s="1"/>
      <c r="H67" s="1"/>
    </row>
    <row r="68" customFormat="false" ht="40" hidden="false" customHeight="true" outlineLevel="0" collapsed="false">
      <c r="A68" s="16" t="s">
        <v>70</v>
      </c>
      <c r="B68" s="16"/>
      <c r="C68" s="1" t="s">
        <v>71</v>
      </c>
      <c r="D68" s="1"/>
      <c r="E68" s="1"/>
      <c r="F68" s="1"/>
      <c r="G68" s="1"/>
      <c r="H68" s="1"/>
    </row>
    <row r="69" customFormat="false" ht="40" hidden="false" customHeight="true" outlineLevel="0" collapsed="false">
      <c r="A69" s="16" t="s">
        <v>72</v>
      </c>
      <c r="B69" s="16"/>
      <c r="C69" s="1" t="s">
        <v>73</v>
      </c>
      <c r="D69" s="1"/>
      <c r="E69" s="1"/>
      <c r="F69" s="1"/>
      <c r="G69" s="1"/>
      <c r="H69" s="1"/>
    </row>
    <row r="70" customFormat="false" ht="40" hidden="false" customHeight="true" outlineLevel="0" collapsed="false">
      <c r="A70" s="16" t="s">
        <v>74</v>
      </c>
      <c r="B70" s="16"/>
      <c r="C70" s="1" t="s">
        <v>75</v>
      </c>
      <c r="D70" s="1"/>
      <c r="E70" s="1"/>
      <c r="F70" s="1"/>
      <c r="G70" s="1"/>
      <c r="H70" s="1"/>
    </row>
    <row r="71" customFormat="false" ht="23" hidden="false" customHeight="true" outlineLevel="0" collapsed="false">
      <c r="A71" s="1"/>
      <c r="B71" s="1"/>
      <c r="C71" s="1"/>
      <c r="D71" s="1"/>
      <c r="E71" s="1"/>
      <c r="F71" s="1"/>
      <c r="G71" s="1"/>
      <c r="H71" s="1"/>
    </row>
    <row r="72" customFormat="false" ht="23" hidden="false" customHeight="true" outlineLevel="0" collapsed="false">
      <c r="A72" s="1"/>
      <c r="B72" s="1"/>
      <c r="C72" s="1"/>
      <c r="D72" s="1"/>
      <c r="E72" s="1"/>
      <c r="F72" s="1"/>
      <c r="G72" s="1"/>
      <c r="H72" s="1"/>
    </row>
    <row r="73" customFormat="false" ht="23" hidden="false" customHeight="true" outlineLevel="0" collapsed="false">
      <c r="A73" s="1"/>
      <c r="B73" s="1"/>
      <c r="C73" s="1"/>
      <c r="D73" s="1"/>
      <c r="E73" s="1"/>
      <c r="F73" s="1"/>
      <c r="G73" s="1"/>
      <c r="H73" s="1"/>
    </row>
    <row r="74" customFormat="false" ht="23" hidden="false" customHeight="true" outlineLevel="0" collapsed="false">
      <c r="A74" s="1"/>
      <c r="B74" s="1"/>
      <c r="C74" s="1"/>
      <c r="D74" s="1"/>
      <c r="E74" s="1"/>
      <c r="F74" s="1"/>
      <c r="G74" s="1"/>
      <c r="H74" s="1"/>
    </row>
    <row r="75" customFormat="false" ht="23" hidden="false" customHeight="true" outlineLevel="0" collapsed="false">
      <c r="A75" s="1"/>
      <c r="B75" s="1"/>
      <c r="C75" s="1"/>
      <c r="D75" s="1"/>
      <c r="E75" s="1"/>
      <c r="F75" s="1"/>
      <c r="G75" s="1"/>
      <c r="H75" s="1"/>
    </row>
    <row r="76" customFormat="false" ht="23" hidden="false" customHeight="true" outlineLevel="0" collapsed="false">
      <c r="A76" s="1"/>
      <c r="B76" s="1"/>
      <c r="C76" s="1"/>
      <c r="D76" s="1"/>
      <c r="E76" s="1"/>
      <c r="F76" s="1"/>
      <c r="G76" s="1"/>
      <c r="H76" s="1"/>
    </row>
    <row r="77" customFormat="false" ht="23" hidden="false" customHeight="true" outlineLevel="0" collapsed="false">
      <c r="A77" s="1"/>
      <c r="B77" s="1"/>
      <c r="C77" s="1"/>
      <c r="D77" s="1"/>
      <c r="E77" s="1"/>
      <c r="F77" s="1"/>
      <c r="G77" s="1"/>
      <c r="H77" s="1"/>
    </row>
    <row r="78" customFormat="false" ht="23" hidden="false" customHeight="true" outlineLevel="0" collapsed="false">
      <c r="A78" s="1"/>
      <c r="B78" s="1"/>
      <c r="C78" s="1"/>
      <c r="D78" s="1"/>
      <c r="E78" s="1"/>
      <c r="F78" s="1"/>
      <c r="G78" s="1"/>
      <c r="H78" s="1"/>
    </row>
    <row r="79" customFormat="false" ht="23" hidden="false" customHeight="true" outlineLevel="0" collapsed="false">
      <c r="A79" s="1"/>
      <c r="B79" s="1"/>
      <c r="C79" s="1"/>
      <c r="D79" s="1"/>
      <c r="E79" s="1"/>
      <c r="F79" s="1"/>
      <c r="G79" s="1"/>
      <c r="H79" s="1"/>
    </row>
    <row r="80" customFormat="false" ht="23" hidden="false" customHeight="true" outlineLevel="0" collapsed="false">
      <c r="A80" s="1"/>
      <c r="B80" s="1"/>
      <c r="C80" s="1"/>
      <c r="D80" s="1"/>
      <c r="E80" s="1"/>
      <c r="F80" s="1"/>
      <c r="G80" s="1"/>
      <c r="H80" s="1"/>
    </row>
    <row r="81" customFormat="false" ht="23" hidden="false" customHeight="true" outlineLevel="0" collapsed="false">
      <c r="A81" s="1"/>
      <c r="B81" s="1"/>
      <c r="C81" s="1"/>
      <c r="D81" s="1"/>
      <c r="E81" s="1"/>
      <c r="F81" s="1"/>
      <c r="G81" s="1"/>
      <c r="H81" s="1"/>
    </row>
    <row r="82" customFormat="false" ht="23" hidden="false" customHeight="true" outlineLevel="0" collapsed="false">
      <c r="A82" s="1"/>
      <c r="B82" s="1"/>
      <c r="C82" s="1"/>
      <c r="D82" s="1"/>
      <c r="E82" s="1"/>
      <c r="F82" s="1"/>
      <c r="G82" s="1"/>
      <c r="H82" s="1"/>
    </row>
    <row r="83" customFormat="false" ht="23" hidden="false" customHeight="true" outlineLevel="0" collapsed="false">
      <c r="A83" s="1"/>
      <c r="B83" s="1"/>
      <c r="C83" s="1"/>
      <c r="D83" s="1"/>
      <c r="E83" s="1"/>
      <c r="F83" s="1"/>
      <c r="G83" s="1"/>
      <c r="H83" s="1"/>
    </row>
    <row r="84" customFormat="false" ht="23" hidden="false" customHeight="true" outlineLevel="0" collapsed="false">
      <c r="A84" s="1"/>
      <c r="B84" s="1"/>
      <c r="C84" s="1"/>
      <c r="D84" s="1"/>
      <c r="E84" s="1"/>
      <c r="F84" s="1"/>
      <c r="G84" s="1"/>
      <c r="H84" s="1"/>
    </row>
    <row r="85" customFormat="false" ht="23" hidden="false" customHeight="true" outlineLevel="0" collapsed="false">
      <c r="A85" s="1"/>
      <c r="B85" s="1"/>
      <c r="C85" s="1"/>
      <c r="D85" s="1"/>
      <c r="E85" s="1"/>
      <c r="F85" s="1"/>
      <c r="G85" s="1"/>
      <c r="H85" s="1"/>
    </row>
    <row r="86" customFormat="false" ht="23" hidden="false" customHeight="true" outlineLevel="0" collapsed="false">
      <c r="A86" s="1"/>
      <c r="B86" s="1"/>
      <c r="C86" s="1"/>
      <c r="D86" s="1"/>
      <c r="E86" s="1"/>
      <c r="F86" s="1"/>
      <c r="G86" s="1"/>
      <c r="H86" s="1"/>
    </row>
    <row r="87" customFormat="false" ht="23" hidden="false" customHeight="true" outlineLevel="0" collapsed="false">
      <c r="A87" s="1"/>
      <c r="B87" s="1"/>
      <c r="C87" s="1"/>
      <c r="D87" s="1"/>
      <c r="E87" s="1"/>
      <c r="F87" s="1"/>
      <c r="G87" s="1"/>
      <c r="H87" s="1"/>
    </row>
    <row r="88" customFormat="false" ht="23" hidden="false" customHeight="true" outlineLevel="0" collapsed="false">
      <c r="A88" s="1"/>
      <c r="B88" s="1"/>
      <c r="C88" s="1"/>
      <c r="D88" s="1"/>
      <c r="E88" s="1"/>
      <c r="F88" s="1"/>
      <c r="G88" s="1"/>
      <c r="H88" s="1"/>
    </row>
    <row r="89" customFormat="false" ht="23" hidden="false" customHeight="true" outlineLevel="0" collapsed="false">
      <c r="A89" s="1"/>
      <c r="B89" s="1"/>
      <c r="C89" s="1"/>
      <c r="D89" s="1"/>
      <c r="E89" s="1"/>
      <c r="F89" s="1"/>
      <c r="G89" s="1"/>
      <c r="H89" s="1"/>
    </row>
    <row r="90" customFormat="false" ht="23" hidden="false" customHeight="true" outlineLevel="0" collapsed="false">
      <c r="A90" s="1"/>
      <c r="B90" s="1"/>
      <c r="C90" s="1"/>
      <c r="D90" s="1"/>
      <c r="E90" s="1"/>
      <c r="F90" s="1"/>
      <c r="G90" s="1"/>
      <c r="H90" s="1"/>
    </row>
    <row r="91" customFormat="false" ht="23" hidden="false" customHeight="true" outlineLevel="0" collapsed="false">
      <c r="A91" s="1"/>
      <c r="B91" s="1"/>
      <c r="C91" s="1"/>
      <c r="D91" s="1"/>
      <c r="E91" s="1"/>
      <c r="F91" s="1"/>
      <c r="G91" s="1"/>
      <c r="H91" s="1"/>
    </row>
    <row r="92" customFormat="false" ht="23" hidden="false" customHeight="true" outlineLevel="0" collapsed="false">
      <c r="A92" s="1"/>
      <c r="B92" s="1"/>
      <c r="C92" s="1"/>
      <c r="D92" s="1"/>
      <c r="E92" s="1"/>
      <c r="F92" s="1"/>
      <c r="G92" s="1"/>
      <c r="H92" s="1"/>
    </row>
    <row r="93" customFormat="false" ht="23" hidden="false" customHeight="true" outlineLevel="0" collapsed="false">
      <c r="A93" s="1"/>
      <c r="B93" s="1"/>
      <c r="C93" s="1"/>
      <c r="D93" s="1"/>
      <c r="E93" s="1"/>
      <c r="F93" s="1"/>
      <c r="G93" s="1"/>
      <c r="H93" s="1"/>
    </row>
    <row r="94" customFormat="false" ht="23" hidden="false" customHeight="true" outlineLevel="0" collapsed="false">
      <c r="A94" s="1"/>
      <c r="B94" s="1"/>
      <c r="C94" s="1"/>
      <c r="D94" s="1"/>
      <c r="E94" s="1"/>
      <c r="F94" s="1"/>
      <c r="G94" s="1"/>
      <c r="H94" s="1"/>
    </row>
    <row r="95" customFormat="false" ht="23" hidden="false" customHeight="true" outlineLevel="0" collapsed="false">
      <c r="A95" s="1"/>
      <c r="B95" s="1"/>
      <c r="C95" s="1"/>
      <c r="D95" s="1"/>
      <c r="E95" s="1"/>
      <c r="F95" s="1"/>
      <c r="G95" s="1"/>
      <c r="H95" s="1"/>
    </row>
    <row r="96" customFormat="false" ht="23" hidden="false" customHeight="true" outlineLevel="0" collapsed="false">
      <c r="A96" s="1"/>
      <c r="B96" s="1"/>
      <c r="C96" s="1"/>
      <c r="D96" s="1"/>
      <c r="E96" s="1"/>
      <c r="F96" s="1"/>
      <c r="G96" s="1"/>
      <c r="H96" s="1"/>
    </row>
    <row r="97" customFormat="false" ht="23" hidden="false" customHeight="true" outlineLevel="0" collapsed="false">
      <c r="A97" s="1"/>
      <c r="B97" s="1"/>
      <c r="C97" s="1"/>
      <c r="D97" s="1"/>
      <c r="E97" s="1"/>
      <c r="F97" s="1"/>
      <c r="G97" s="1"/>
      <c r="H97" s="1"/>
    </row>
    <row r="98" customFormat="false" ht="23" hidden="false" customHeight="true" outlineLevel="0" collapsed="false">
      <c r="A98" s="1"/>
      <c r="B98" s="1"/>
      <c r="C98" s="1"/>
      <c r="D98" s="1"/>
      <c r="E98" s="1"/>
      <c r="F98" s="1"/>
      <c r="G98" s="1"/>
      <c r="H98" s="1"/>
    </row>
    <row r="99" customFormat="false" ht="23" hidden="false" customHeight="true" outlineLevel="0" collapsed="false">
      <c r="A99" s="1"/>
      <c r="B99" s="1"/>
      <c r="C99" s="1"/>
      <c r="D99" s="1"/>
      <c r="E99" s="1"/>
      <c r="F99" s="1"/>
      <c r="G99" s="1"/>
      <c r="H99" s="1"/>
    </row>
    <row r="100" customFormat="false" ht="23" hidden="false" customHeight="true" outlineLevel="0" collapsed="false">
      <c r="A100" s="1"/>
      <c r="B100" s="1"/>
      <c r="C100" s="1"/>
      <c r="D100" s="1"/>
      <c r="E100" s="1"/>
      <c r="F100" s="1"/>
      <c r="G100" s="1"/>
      <c r="H100" s="1"/>
    </row>
    <row r="101" customFormat="false" ht="23" hidden="false" customHeight="true" outlineLevel="0" collapsed="false">
      <c r="A101" s="1"/>
      <c r="B101" s="1"/>
      <c r="C101" s="1"/>
      <c r="D101" s="1"/>
      <c r="E101" s="1"/>
      <c r="F101" s="1"/>
      <c r="G101" s="1"/>
      <c r="H101" s="1"/>
    </row>
    <row r="102" customFormat="false" ht="23" hidden="false" customHeight="true" outlineLevel="0" collapsed="false">
      <c r="A102" s="1"/>
      <c r="B102" s="1"/>
      <c r="C102" s="1"/>
      <c r="D102" s="1"/>
      <c r="E102" s="1"/>
      <c r="F102" s="1"/>
      <c r="G102" s="1"/>
      <c r="H102" s="1"/>
    </row>
    <row r="103" customFormat="false" ht="23" hidden="false" customHeight="true" outlineLevel="0" collapsed="false">
      <c r="A103" s="1"/>
      <c r="B103" s="1"/>
      <c r="C103" s="1"/>
      <c r="D103" s="1"/>
      <c r="E103" s="1"/>
      <c r="F103" s="1"/>
      <c r="G103" s="1"/>
      <c r="H103" s="1"/>
    </row>
    <row r="104" customFormat="false" ht="23" hidden="false" customHeight="true" outlineLevel="0" collapsed="false">
      <c r="A104" s="1"/>
      <c r="B104" s="1"/>
      <c r="C104" s="1"/>
      <c r="D104" s="1"/>
      <c r="E104" s="1"/>
      <c r="F104" s="1"/>
      <c r="G104" s="1"/>
      <c r="H104" s="1"/>
    </row>
    <row r="105" customFormat="false" ht="23" hidden="false" customHeight="true" outlineLevel="0" collapsed="false">
      <c r="A105" s="1"/>
      <c r="B105" s="1"/>
      <c r="C105" s="1"/>
      <c r="D105" s="1"/>
      <c r="E105" s="1"/>
      <c r="F105" s="1"/>
      <c r="G105" s="1"/>
      <c r="H105" s="1"/>
    </row>
    <row r="106" customFormat="false" ht="23" hidden="false" customHeight="true" outlineLevel="0" collapsed="false">
      <c r="A106" s="1"/>
      <c r="B106" s="1"/>
      <c r="C106" s="1"/>
      <c r="D106" s="1"/>
      <c r="E106" s="1"/>
      <c r="F106" s="1"/>
      <c r="G106" s="1"/>
      <c r="H106" s="1"/>
    </row>
    <row r="107" customFormat="false" ht="23" hidden="false" customHeight="true" outlineLevel="0" collapsed="false">
      <c r="A107" s="1"/>
      <c r="B107" s="1"/>
      <c r="C107" s="1"/>
      <c r="D107" s="1"/>
      <c r="E107" s="1"/>
      <c r="F107" s="1"/>
      <c r="G107" s="1"/>
      <c r="H107" s="1"/>
    </row>
    <row r="108" customFormat="false" ht="23" hidden="false" customHeight="true" outlineLevel="0" collapsed="false">
      <c r="A108" s="1"/>
      <c r="B108" s="1"/>
      <c r="C108" s="1"/>
      <c r="D108" s="1"/>
      <c r="E108" s="1"/>
      <c r="F108" s="1"/>
      <c r="G108" s="1"/>
      <c r="H108" s="1"/>
    </row>
    <row r="109" customFormat="false" ht="23" hidden="false" customHeight="true" outlineLevel="0" collapsed="false">
      <c r="A109" s="1"/>
      <c r="B109" s="1"/>
      <c r="C109" s="1"/>
      <c r="D109" s="1"/>
      <c r="E109" s="1"/>
      <c r="F109" s="1"/>
      <c r="G109" s="1"/>
      <c r="H109" s="1"/>
    </row>
    <row r="110" customFormat="false" ht="23" hidden="false" customHeight="true" outlineLevel="0" collapsed="false">
      <c r="A110" s="1"/>
      <c r="B110" s="1"/>
      <c r="C110" s="1"/>
      <c r="D110" s="1"/>
      <c r="E110" s="1"/>
      <c r="F110" s="1"/>
      <c r="G110" s="1"/>
      <c r="H110" s="1"/>
    </row>
  </sheetData>
  <mergeCells count="15">
    <mergeCell ref="A54:H54"/>
    <mergeCell ref="A55:H55"/>
    <mergeCell ref="A56:H56"/>
    <mergeCell ref="A57:H57"/>
    <mergeCell ref="A58:H58"/>
    <mergeCell ref="A59:H59"/>
    <mergeCell ref="A60:H60"/>
    <mergeCell ref="A61:H61"/>
    <mergeCell ref="A62:H62"/>
    <mergeCell ref="A65:B65"/>
    <mergeCell ref="A66:B66"/>
    <mergeCell ref="A67:B67"/>
    <mergeCell ref="A68:B68"/>
    <mergeCell ref="A69:B69"/>
    <mergeCell ref="A70:B70"/>
  </mergeCells>
  <dataValidations count="13">
    <dataValidation allowBlank="false" errorStyle="stop" operator="greaterThan" showDropDown="false" showErrorMessage="false" showInputMessage="false" sqref="B24" type="decimal">
      <formula1>0</formula1>
      <formula2>0</formula2>
    </dataValidation>
    <dataValidation allowBlank="false" errorStyle="stop" operator="greaterThan" showDropDown="false" showErrorMessage="false" showInputMessage="false" sqref="B25" type="decimal">
      <formula1>0</formula1>
      <formula2>0</formula2>
    </dataValidation>
    <dataValidation allowBlank="false" errorStyle="stop" operator="greaterThan" showDropDown="false" showErrorMessage="false" showInputMessage="false" sqref="B26" type="decimal">
      <formula1>0</formula1>
      <formula2>0</formula2>
    </dataValidation>
    <dataValidation allowBlank="false" errorStyle="stop" operator="greaterThan" showDropDown="false" showErrorMessage="false" showInputMessage="false" sqref="B27" type="decimal">
      <formula1>0</formula1>
      <formula2>0</formula2>
    </dataValidation>
    <dataValidation allowBlank="false" errorStyle="stop" operator="greaterThan" showDropDown="false" showErrorMessage="false" showInputMessage="false" sqref="B28" type="decimal">
      <formula1>0</formula1>
      <formula2>0</formula2>
    </dataValidation>
    <dataValidation allowBlank="false" errorStyle="stop" operator="greaterThan" showDropDown="false" showErrorMessage="false" showInputMessage="false" sqref="B29" type="whole">
      <formula1>0</formula1>
      <formula2>0</formula2>
    </dataValidation>
    <dataValidation allowBlank="false" errorStyle="stop" operator="greaterThan" showDropDown="false" showErrorMessage="false" showInputMessage="false" sqref="B30" type="decimal">
      <formula1>0</formula1>
      <formula2>0</formula2>
    </dataValidation>
    <dataValidation allowBlank="false" errorStyle="stop" operator="greaterThan" showDropDown="false" showErrorMessage="false" showInputMessage="false" sqref="B31" type="decimal">
      <formula1>0</formula1>
      <formula2>0</formula2>
    </dataValidation>
    <dataValidation allowBlank="false" errorStyle="stop" operator="greaterThan" showDropDown="false" showErrorMessage="false" showInputMessage="false" sqref="B32" type="decimal">
      <formula1>0</formula1>
      <formula2>0</formula2>
    </dataValidation>
    <dataValidation allowBlank="false" errorStyle="stop" operator="greaterThan" showDropDown="false" showErrorMessage="false" showInputMessage="false" sqref="B33" type="decimal">
      <formula1>0</formula1>
      <formula2>0</formula2>
    </dataValidation>
    <dataValidation allowBlank="false" errorStyle="stop" operator="greaterThan" showDropDown="false" showErrorMessage="false" showInputMessage="false" sqref="B34" type="decimal">
      <formula1>0</formula1>
      <formula2>0</formula2>
    </dataValidation>
    <dataValidation allowBlank="false" errorStyle="stop" operator="greaterThan" showDropDown="false" showErrorMessage="false" showInputMessage="false" sqref="B35" type="decimal">
      <formula1>0</formula1>
      <formula2>0</formula2>
    </dataValidation>
    <dataValidation allowBlank="false" errorStyle="stop" operator="greaterThan" showDropDown="false" showErrorMessage="false" showInputMessage="false" sqref="B36"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B35"/>
    <pageSetUpPr fitToPage="false"/>
  </sheetPr>
  <dimension ref="A1:H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28"/>
    <col collapsed="false" customWidth="true" hidden="false" outlineLevel="0" max="3" min="3" style="0" width="13"/>
    <col collapsed="false" customWidth="true" hidden="false" outlineLevel="0" max="4" min="4" style="0" width="14"/>
    <col collapsed="false" customWidth="true" hidden="false" outlineLevel="0" max="5" min="5" style="0" width="18"/>
    <col collapsed="false" customWidth="true" hidden="false" outlineLevel="0" max="7" min="6" style="0" width="19"/>
    <col collapsed="false" customWidth="true" hidden="false" outlineLevel="0" max="8" min="8" style="0" width="18"/>
  </cols>
  <sheetData>
    <row r="1" customFormat="false" ht="23" hidden="false" customHeight="true" outlineLevel="0" collapsed="false">
      <c r="A1" s="1"/>
      <c r="B1" s="1"/>
      <c r="C1" s="1"/>
      <c r="D1" s="1"/>
      <c r="E1" s="1"/>
      <c r="F1" s="1"/>
      <c r="G1" s="1"/>
      <c r="H1" s="1"/>
    </row>
    <row r="2" customFormat="false" ht="23" hidden="false" customHeight="true" outlineLevel="0" collapsed="false">
      <c r="A2" s="2" t="s">
        <v>146</v>
      </c>
      <c r="B2" s="2"/>
      <c r="C2" s="2"/>
      <c r="D2" s="2"/>
      <c r="E2" s="2"/>
      <c r="F2" s="2"/>
      <c r="G2" s="2"/>
      <c r="H2" s="2"/>
    </row>
    <row r="3" customFormat="false" ht="23" hidden="false" customHeight="true" outlineLevel="0" collapsed="false">
      <c r="A3" s="1" t="s">
        <v>1</v>
      </c>
      <c r="B3" s="1"/>
      <c r="C3" s="1"/>
      <c r="D3" s="1"/>
      <c r="E3" s="1"/>
      <c r="F3" s="1"/>
      <c r="G3" s="1"/>
      <c r="H3" s="1"/>
    </row>
    <row r="4" customFormat="false" ht="23" hidden="false" customHeight="true" outlineLevel="0" collapsed="false">
      <c r="A4" s="1" t="s">
        <v>2</v>
      </c>
      <c r="B4" s="1"/>
      <c r="C4" s="1"/>
      <c r="D4" s="1"/>
      <c r="E4" s="1"/>
      <c r="F4" s="1"/>
      <c r="G4" s="1"/>
      <c r="H4" s="1"/>
    </row>
    <row r="5" customFormat="false" ht="23" hidden="false" customHeight="true" outlineLevel="0" collapsed="false">
      <c r="A5" s="1" t="s">
        <v>3</v>
      </c>
      <c r="B5" s="1"/>
      <c r="C5" s="1"/>
      <c r="D5" s="1"/>
      <c r="E5" s="1"/>
      <c r="F5" s="1"/>
      <c r="G5" s="1"/>
      <c r="H5" s="1"/>
    </row>
    <row r="6" customFormat="false" ht="23" hidden="false" customHeight="true" outlineLevel="0" collapsed="false">
      <c r="A6" s="1"/>
      <c r="B6" s="1"/>
      <c r="C6" s="1"/>
      <c r="D6" s="1"/>
      <c r="E6" s="1"/>
      <c r="F6" s="1"/>
      <c r="G6" s="1"/>
      <c r="H6" s="1"/>
    </row>
    <row r="7" customFormat="false" ht="34" hidden="false" customHeight="true" outlineLevel="0" collapsed="false">
      <c r="A7" s="3" t="s">
        <v>4</v>
      </c>
      <c r="B7" s="3" t="s">
        <v>5</v>
      </c>
      <c r="C7" s="3" t="s">
        <v>6</v>
      </c>
      <c r="D7" s="3" t="s">
        <v>7</v>
      </c>
      <c r="E7" s="3" t="s">
        <v>8</v>
      </c>
      <c r="F7" s="3" t="s">
        <v>9</v>
      </c>
      <c r="G7" s="3" t="s">
        <v>10</v>
      </c>
      <c r="H7" s="3" t="s">
        <v>11</v>
      </c>
    </row>
    <row r="8" customFormat="false" ht="42" hidden="false" customHeight="true" outlineLevel="0" collapsed="false">
      <c r="A8" s="4" t="s">
        <v>147</v>
      </c>
      <c r="B8" s="4" t="s">
        <v>13</v>
      </c>
      <c r="C8" s="5" t="n">
        <f aca="false">$B$28</f>
        <v>12</v>
      </c>
      <c r="D8" s="5" t="n">
        <f aca="false">$B$37</f>
        <v>15</v>
      </c>
      <c r="E8" s="5" t="n">
        <f aca="false">$B$34</f>
        <v>2000</v>
      </c>
      <c r="F8" s="6" t="n">
        <f aca="false">D8*E8/1000</f>
        <v>30</v>
      </c>
      <c r="G8" s="7" t="n">
        <f aca="false">C8^2/162</f>
        <v>0.888888888888889</v>
      </c>
      <c r="H8" s="8" t="n">
        <f aca="false">F8*G8</f>
        <v>26.6666666666667</v>
      </c>
    </row>
    <row r="9" customFormat="false" ht="42" hidden="false" customHeight="true" outlineLevel="0" collapsed="false">
      <c r="A9" s="4" t="s">
        <v>148</v>
      </c>
      <c r="B9" s="4" t="s">
        <v>13</v>
      </c>
      <c r="C9" s="5" t="n">
        <f aca="false">$B$30</f>
        <v>12</v>
      </c>
      <c r="D9" s="5" t="n">
        <f aca="false">$B$41</f>
        <v>15</v>
      </c>
      <c r="E9" s="5" t="n">
        <f aca="false">$B$38</f>
        <v>2000</v>
      </c>
      <c r="F9" s="6" t="n">
        <f aca="false">D9*E9/1000</f>
        <v>30</v>
      </c>
      <c r="G9" s="7" t="n">
        <f aca="false">C9^2/162</f>
        <v>0.888888888888889</v>
      </c>
      <c r="H9" s="8" t="n">
        <f aca="false">F9*G9</f>
        <v>26.6666666666667</v>
      </c>
    </row>
    <row r="10" customFormat="false" ht="23" hidden="false" customHeight="true" outlineLevel="0" collapsed="false">
      <c r="A10" s="9"/>
      <c r="B10" s="9"/>
      <c r="C10" s="5"/>
      <c r="D10" s="5"/>
      <c r="E10" s="5"/>
      <c r="F10" s="6"/>
      <c r="G10" s="7"/>
      <c r="H10" s="8"/>
    </row>
    <row r="11" customFormat="false" ht="23" hidden="false" customHeight="true" outlineLevel="0" collapsed="false">
      <c r="A11" s="9"/>
      <c r="B11" s="9"/>
      <c r="C11" s="5"/>
      <c r="D11" s="5"/>
      <c r="E11" s="5"/>
      <c r="F11" s="6"/>
      <c r="G11" s="7"/>
      <c r="H11" s="8"/>
    </row>
    <row r="12" customFormat="false" ht="23" hidden="false" customHeight="true" outlineLevel="0" collapsed="false">
      <c r="A12" s="10" t="s">
        <v>15</v>
      </c>
      <c r="B12" s="10"/>
      <c r="C12" s="11"/>
      <c r="D12" s="11" t="n">
        <f aca="false">SUM(D8:D9)</f>
        <v>30</v>
      </c>
      <c r="E12" s="11"/>
      <c r="F12" s="12" t="n">
        <f aca="false">SUM(F8:F9)</f>
        <v>60</v>
      </c>
      <c r="G12" s="13"/>
      <c r="H12" s="14" t="n">
        <f aca="false">SUM(H8:H9)</f>
        <v>53.3333333333333</v>
      </c>
    </row>
    <row r="13" customFormat="false" ht="23" hidden="false" customHeight="true" outlineLevel="0" collapsed="false">
      <c r="A13" s="9"/>
      <c r="B13" s="9"/>
      <c r="C13" s="9"/>
      <c r="D13" s="9"/>
      <c r="E13" s="9"/>
      <c r="F13" s="9"/>
      <c r="G13" s="9"/>
      <c r="H13" s="9"/>
    </row>
    <row r="14" customFormat="false" ht="23" hidden="false" customHeight="true" outlineLevel="0" collapsed="false">
      <c r="A14" s="9" t="s">
        <v>16</v>
      </c>
      <c r="B14" s="9"/>
      <c r="C14" s="9"/>
      <c r="D14" s="9"/>
      <c r="E14" s="9"/>
      <c r="F14" s="9"/>
      <c r="G14" s="9"/>
      <c r="H14" s="9"/>
    </row>
    <row r="15" customFormat="false" ht="34" hidden="false" customHeight="true" outlineLevel="0" collapsed="false">
      <c r="A15" s="15" t="s">
        <v>17</v>
      </c>
      <c r="B15" s="15" t="s">
        <v>18</v>
      </c>
      <c r="C15" s="15" t="s">
        <v>9</v>
      </c>
      <c r="D15" s="15" t="s">
        <v>11</v>
      </c>
      <c r="E15" s="9"/>
      <c r="F15" s="9"/>
      <c r="G15" s="9"/>
      <c r="H15" s="9"/>
    </row>
    <row r="16" customFormat="false" ht="23" hidden="false" customHeight="true" outlineLevel="0" collapsed="false">
      <c r="A16" s="9" t="n">
        <f aca="false">C8</f>
        <v>12</v>
      </c>
      <c r="B16" s="9" t="n">
        <f aca="false">SUMIFS($D$8:$D$9,$C$8:$C$9,A16)</f>
        <v>30</v>
      </c>
      <c r="C16" s="6" t="n">
        <f aca="false">SUMIFS($F$8:$F$9,$C$8:$C$9,A16)</f>
        <v>60</v>
      </c>
      <c r="D16" s="8" t="n">
        <f aca="false">SUMIFS($H$8:$H$9,$C$8:$C$9,A16)</f>
        <v>53.3333333333333</v>
      </c>
      <c r="E16" s="9"/>
      <c r="F16" s="9"/>
      <c r="G16" s="9"/>
      <c r="H16" s="9"/>
    </row>
    <row r="17" customFormat="false" ht="23" hidden="false" customHeight="true" outlineLevel="0" collapsed="false">
      <c r="A17" s="9" t="n">
        <f aca="false">C9</f>
        <v>12</v>
      </c>
      <c r="B17" s="9" t="n">
        <f aca="false">IF(COUNTIFS($A$16:A16,A17)&gt;0,0,SUMIFS($D$8:$D$9,$C$8:$C$9,A17))</f>
        <v>0</v>
      </c>
      <c r="C17" s="6" t="n">
        <f aca="false">IF(COUNTIFS($A$16:A16,A17)&gt;0,0,SUMIFS($F$8:$F$9,$C$8:$C$9,A17))</f>
        <v>0</v>
      </c>
      <c r="D17" s="8" t="n">
        <f aca="false">IF(COUNTIFS($A$16:A16,A17)&gt;0,0,SUMIFS($H$8:$H$9,$C$8:$C$9,A17))</f>
        <v>0</v>
      </c>
      <c r="E17" s="9"/>
      <c r="F17" s="9"/>
      <c r="G17" s="9"/>
      <c r="H17" s="9"/>
    </row>
    <row r="18" customFormat="false" ht="23" hidden="false" customHeight="true" outlineLevel="0" collapsed="false">
      <c r="A18" s="9"/>
      <c r="B18" s="9"/>
      <c r="C18" s="6"/>
      <c r="D18" s="8"/>
      <c r="E18" s="9"/>
      <c r="F18" s="9"/>
      <c r="G18" s="9"/>
      <c r="H18" s="9"/>
    </row>
    <row r="19" customFormat="false" ht="23" hidden="false" customHeight="true" outlineLevel="0" collapsed="false">
      <c r="A19" s="1"/>
      <c r="B19" s="1"/>
      <c r="C19" s="1"/>
      <c r="D19" s="1"/>
      <c r="E19" s="1"/>
      <c r="F19" s="1"/>
      <c r="G19" s="1"/>
      <c r="H19" s="1"/>
    </row>
    <row r="20" customFormat="false" ht="23" hidden="false" customHeight="true" outlineLevel="0" collapsed="false">
      <c r="A20" s="1" t="s">
        <v>19</v>
      </c>
      <c r="B20" s="1"/>
      <c r="C20" s="1"/>
      <c r="D20" s="1"/>
      <c r="E20" s="1"/>
      <c r="F20" s="1"/>
      <c r="G20" s="1"/>
      <c r="H20" s="1"/>
    </row>
    <row r="21" customFormat="false" ht="23" hidden="false" customHeight="true" outlineLevel="0" collapsed="false">
      <c r="A21" s="1" t="s">
        <v>20</v>
      </c>
      <c r="B21" s="1"/>
      <c r="C21" s="1"/>
      <c r="D21" s="1"/>
      <c r="E21" s="1"/>
      <c r="F21" s="1"/>
      <c r="G21" s="1"/>
      <c r="H21" s="1"/>
    </row>
    <row r="22" customFormat="false" ht="23" hidden="false" customHeight="true" outlineLevel="0" collapsed="false">
      <c r="A22" s="1"/>
      <c r="B22" s="1"/>
      <c r="C22" s="1"/>
      <c r="D22" s="1"/>
      <c r="E22" s="1"/>
      <c r="F22" s="1"/>
      <c r="G22" s="1"/>
      <c r="H22" s="1"/>
    </row>
    <row r="23" customFormat="false" ht="34" hidden="false" customHeight="true" outlineLevel="0" collapsed="false">
      <c r="A23" s="3" t="s">
        <v>21</v>
      </c>
      <c r="B23" s="3"/>
      <c r="C23" s="3"/>
      <c r="D23" s="1"/>
      <c r="E23" s="1"/>
      <c r="F23" s="1"/>
      <c r="G23" s="1"/>
      <c r="H23" s="1"/>
    </row>
    <row r="24" customFormat="false" ht="33" hidden="false" customHeight="true" outlineLevel="0" collapsed="false">
      <c r="A24" s="16" t="s">
        <v>149</v>
      </c>
      <c r="B24" s="17" t="n">
        <v>2100</v>
      </c>
      <c r="C24" s="1" t="s">
        <v>23</v>
      </c>
      <c r="D24" s="1"/>
      <c r="E24" s="1"/>
      <c r="F24" s="1"/>
      <c r="G24" s="1"/>
      <c r="H24" s="1"/>
    </row>
    <row r="25" customFormat="false" ht="33" hidden="false" customHeight="true" outlineLevel="0" collapsed="false">
      <c r="A25" s="16" t="s">
        <v>150</v>
      </c>
      <c r="B25" s="17" t="n">
        <v>2100</v>
      </c>
      <c r="C25" s="1" t="s">
        <v>23</v>
      </c>
      <c r="D25" s="1"/>
      <c r="E25" s="1"/>
      <c r="F25" s="1"/>
      <c r="G25" s="1"/>
      <c r="H25" s="1"/>
    </row>
    <row r="26" customFormat="false" ht="33" hidden="false" customHeight="true" outlineLevel="0" collapsed="false">
      <c r="A26" s="16" t="s">
        <v>151</v>
      </c>
      <c r="B26" s="17" t="n">
        <v>450</v>
      </c>
      <c r="C26" s="1" t="s">
        <v>23</v>
      </c>
      <c r="D26" s="1"/>
      <c r="E26" s="1"/>
      <c r="F26" s="1"/>
      <c r="G26" s="1"/>
      <c r="H26" s="1"/>
    </row>
    <row r="27" customFormat="false" ht="33" hidden="false" customHeight="true" outlineLevel="0" collapsed="false">
      <c r="A27" s="16" t="s">
        <v>26</v>
      </c>
      <c r="B27" s="17" t="n">
        <v>50</v>
      </c>
      <c r="C27" s="1" t="s">
        <v>23</v>
      </c>
      <c r="D27" s="1"/>
      <c r="E27" s="1"/>
      <c r="F27" s="1"/>
      <c r="G27" s="1"/>
      <c r="H27" s="1"/>
    </row>
    <row r="28" customFormat="false" ht="33" hidden="false" customHeight="true" outlineLevel="0" collapsed="false">
      <c r="A28" s="16" t="s">
        <v>152</v>
      </c>
      <c r="B28" s="17" t="n">
        <v>12</v>
      </c>
      <c r="C28" s="1" t="s">
        <v>23</v>
      </c>
      <c r="D28" s="1"/>
      <c r="E28" s="1"/>
      <c r="F28" s="1"/>
      <c r="G28" s="1"/>
      <c r="H28" s="1"/>
    </row>
    <row r="29" customFormat="false" ht="33" hidden="false" customHeight="true" outlineLevel="0" collapsed="false">
      <c r="A29" s="16" t="s">
        <v>153</v>
      </c>
      <c r="B29" s="17" t="n">
        <v>150</v>
      </c>
      <c r="C29" s="1" t="s">
        <v>23</v>
      </c>
      <c r="D29" s="1"/>
      <c r="E29" s="1"/>
      <c r="F29" s="1"/>
      <c r="G29" s="1"/>
      <c r="H29" s="1"/>
    </row>
    <row r="30" customFormat="false" ht="33" hidden="false" customHeight="true" outlineLevel="0" collapsed="false">
      <c r="A30" s="16" t="s">
        <v>154</v>
      </c>
      <c r="B30" s="17" t="n">
        <v>12</v>
      </c>
      <c r="C30" s="1" t="s">
        <v>23</v>
      </c>
      <c r="D30" s="1"/>
      <c r="E30" s="1"/>
      <c r="F30" s="1"/>
      <c r="G30" s="1"/>
      <c r="H30" s="1"/>
    </row>
    <row r="31" customFormat="false" ht="33" hidden="false" customHeight="true" outlineLevel="0" collapsed="false">
      <c r="A31" s="16" t="s">
        <v>155</v>
      </c>
      <c r="B31" s="17" t="n">
        <v>150</v>
      </c>
      <c r="C31" s="1" t="s">
        <v>23</v>
      </c>
      <c r="D31" s="1"/>
      <c r="E31" s="1"/>
      <c r="F31" s="1"/>
      <c r="G31" s="1"/>
      <c r="H31" s="1"/>
    </row>
    <row r="32" customFormat="false" ht="23" hidden="false" customHeight="true" outlineLevel="0" collapsed="false">
      <c r="A32" s="1"/>
      <c r="B32" s="1"/>
      <c r="C32" s="1"/>
      <c r="D32" s="1"/>
      <c r="E32" s="1"/>
      <c r="F32" s="1"/>
      <c r="G32" s="1"/>
      <c r="H32" s="1"/>
    </row>
    <row r="33" customFormat="false" ht="34" hidden="false" customHeight="true" outlineLevel="0" collapsed="false">
      <c r="A33" s="3" t="s">
        <v>31</v>
      </c>
      <c r="B33" s="3" t="s">
        <v>32</v>
      </c>
      <c r="C33" s="3" t="s">
        <v>33</v>
      </c>
      <c r="D33" s="3" t="s">
        <v>34</v>
      </c>
      <c r="E33" s="3"/>
      <c r="F33" s="3"/>
      <c r="G33" s="3"/>
      <c r="H33" s="3"/>
    </row>
    <row r="34" customFormat="false" ht="34" hidden="false" customHeight="true" outlineLevel="0" collapsed="false">
      <c r="A34" s="16" t="s">
        <v>156</v>
      </c>
      <c r="B34" s="1" t="n">
        <f aca="false">$B$24-2*$B$27</f>
        <v>2000</v>
      </c>
      <c r="C34" s="1" t="s">
        <v>23</v>
      </c>
      <c r="D34" s="1" t="s">
        <v>157</v>
      </c>
      <c r="E34" s="1"/>
      <c r="F34" s="1"/>
      <c r="G34" s="1"/>
      <c r="H34" s="1"/>
    </row>
    <row r="35" customFormat="false" ht="34" hidden="false" customHeight="true" outlineLevel="0" collapsed="false">
      <c r="A35" s="16" t="s">
        <v>158</v>
      </c>
      <c r="B35" s="1" t="n">
        <f aca="false">$B$25-2*$B$27-$B$28</f>
        <v>1988</v>
      </c>
      <c r="C35" s="1" t="s">
        <v>23</v>
      </c>
      <c r="D35" s="1" t="s">
        <v>159</v>
      </c>
      <c r="E35" s="1"/>
      <c r="F35" s="1"/>
      <c r="G35" s="1"/>
      <c r="H35" s="1"/>
    </row>
    <row r="36" customFormat="false" ht="34" hidden="false" customHeight="true" outlineLevel="0" collapsed="false">
      <c r="A36" s="16" t="s">
        <v>160</v>
      </c>
      <c r="B36" s="1" t="n">
        <f aca="false">ROUNDUP($B$35/$B$29,0)</f>
        <v>14</v>
      </c>
      <c r="C36" s="1" t="s">
        <v>40</v>
      </c>
      <c r="D36" s="1" t="s">
        <v>161</v>
      </c>
      <c r="E36" s="1"/>
      <c r="F36" s="1"/>
      <c r="G36" s="1"/>
      <c r="H36" s="1"/>
    </row>
    <row r="37" customFormat="false" ht="34" hidden="false" customHeight="true" outlineLevel="0" collapsed="false">
      <c r="A37" s="16" t="s">
        <v>162</v>
      </c>
      <c r="B37" s="1" t="n">
        <f aca="false">$B$36+1</f>
        <v>15</v>
      </c>
      <c r="C37" s="1" t="s">
        <v>43</v>
      </c>
      <c r="D37" s="1" t="s">
        <v>163</v>
      </c>
      <c r="E37" s="1"/>
      <c r="F37" s="1"/>
      <c r="G37" s="1"/>
      <c r="H37" s="1"/>
    </row>
    <row r="38" customFormat="false" ht="34" hidden="false" customHeight="true" outlineLevel="0" collapsed="false">
      <c r="A38" s="16" t="s">
        <v>164</v>
      </c>
      <c r="B38" s="1" t="n">
        <f aca="false">$B$25-2*$B$27</f>
        <v>2000</v>
      </c>
      <c r="C38" s="1" t="s">
        <v>23</v>
      </c>
      <c r="D38" s="1" t="s">
        <v>165</v>
      </c>
      <c r="E38" s="1"/>
      <c r="F38" s="1"/>
      <c r="G38" s="1"/>
      <c r="H38" s="1"/>
    </row>
    <row r="39" customFormat="false" ht="34" hidden="false" customHeight="true" outlineLevel="0" collapsed="false">
      <c r="A39" s="16" t="s">
        <v>166</v>
      </c>
      <c r="B39" s="1" t="n">
        <f aca="false">$B$24-2*$B$27-$B$30</f>
        <v>1988</v>
      </c>
      <c r="C39" s="1" t="s">
        <v>23</v>
      </c>
      <c r="D39" s="1" t="s">
        <v>167</v>
      </c>
      <c r="E39" s="1"/>
      <c r="F39" s="1"/>
      <c r="G39" s="1"/>
      <c r="H39" s="1"/>
    </row>
    <row r="40" customFormat="false" ht="34" hidden="false" customHeight="true" outlineLevel="0" collapsed="false">
      <c r="A40" s="16" t="s">
        <v>168</v>
      </c>
      <c r="B40" s="1" t="n">
        <f aca="false">ROUNDUP($B$39/$B$31,0)</f>
        <v>14</v>
      </c>
      <c r="C40" s="1" t="s">
        <v>40</v>
      </c>
      <c r="D40" s="1" t="s">
        <v>169</v>
      </c>
      <c r="E40" s="1"/>
      <c r="F40" s="1"/>
      <c r="G40" s="1"/>
      <c r="H40" s="1"/>
    </row>
    <row r="41" customFormat="false" ht="34" hidden="false" customHeight="true" outlineLevel="0" collapsed="false">
      <c r="A41" s="16" t="s">
        <v>170</v>
      </c>
      <c r="B41" s="1" t="n">
        <f aca="false">$B$40+1</f>
        <v>15</v>
      </c>
      <c r="C41" s="1" t="s">
        <v>43</v>
      </c>
      <c r="D41" s="1" t="s">
        <v>171</v>
      </c>
      <c r="E41" s="1"/>
      <c r="F41" s="1"/>
      <c r="G41" s="1"/>
      <c r="H41" s="1"/>
    </row>
    <row r="42" customFormat="false" ht="23" hidden="false" customHeight="true" outlineLevel="0" collapsed="false">
      <c r="A42" s="1"/>
      <c r="B42" s="1"/>
      <c r="C42" s="1"/>
      <c r="D42" s="1"/>
      <c r="E42" s="1"/>
      <c r="F42" s="1"/>
      <c r="G42" s="1"/>
      <c r="H42" s="1"/>
    </row>
    <row r="43" customFormat="false" ht="23" hidden="false" customHeight="true" outlineLevel="0" collapsed="false">
      <c r="A43" s="1"/>
      <c r="B43" s="1"/>
      <c r="C43" s="1"/>
      <c r="D43" s="1"/>
      <c r="E43" s="1"/>
      <c r="F43" s="1"/>
      <c r="G43" s="1"/>
      <c r="H43" s="1"/>
    </row>
    <row r="44" customFormat="false" ht="23" hidden="false" customHeight="true" outlineLevel="0" collapsed="false">
      <c r="A44" s="1" t="s">
        <v>53</v>
      </c>
      <c r="B44" s="1"/>
      <c r="C44" s="1"/>
      <c r="D44" s="1"/>
      <c r="E44" s="1"/>
      <c r="F44" s="1"/>
      <c r="G44" s="1"/>
      <c r="H44" s="1"/>
    </row>
    <row r="45" customFormat="false" ht="52" hidden="false" customHeight="true" outlineLevel="0" collapsed="false">
      <c r="A45" s="16" t="s">
        <v>172</v>
      </c>
      <c r="B45" s="16"/>
      <c r="C45" s="16"/>
      <c r="D45" s="16"/>
      <c r="E45" s="16"/>
      <c r="F45" s="16"/>
      <c r="G45" s="16"/>
      <c r="H45" s="16"/>
    </row>
    <row r="46" customFormat="false" ht="52" hidden="false" customHeight="true" outlineLevel="0" collapsed="false">
      <c r="A46" s="16" t="s">
        <v>173</v>
      </c>
      <c r="B46" s="16"/>
      <c r="C46" s="16"/>
      <c r="D46" s="16"/>
      <c r="E46" s="16"/>
      <c r="F46" s="16"/>
      <c r="G46" s="16"/>
      <c r="H46" s="16"/>
    </row>
    <row r="47" customFormat="false" ht="52" hidden="false" customHeight="true" outlineLevel="0" collapsed="false">
      <c r="A47" s="16" t="s">
        <v>56</v>
      </c>
      <c r="B47" s="16"/>
      <c r="C47" s="16"/>
      <c r="D47" s="16"/>
      <c r="E47" s="16"/>
      <c r="F47" s="16"/>
      <c r="G47" s="16"/>
      <c r="H47" s="16"/>
    </row>
    <row r="48" customFormat="false" ht="52" hidden="false" customHeight="true" outlineLevel="0" collapsed="false">
      <c r="A48" s="16" t="s">
        <v>57</v>
      </c>
      <c r="B48" s="16"/>
      <c r="C48" s="16"/>
      <c r="D48" s="16"/>
      <c r="E48" s="16"/>
      <c r="F48" s="16"/>
      <c r="G48" s="16"/>
      <c r="H48" s="16"/>
    </row>
    <row r="49" customFormat="false" ht="52" hidden="false" customHeight="true" outlineLevel="0" collapsed="false">
      <c r="A49" s="16" t="s">
        <v>58</v>
      </c>
      <c r="B49" s="16"/>
      <c r="C49" s="16"/>
      <c r="D49" s="16"/>
      <c r="E49" s="16"/>
      <c r="F49" s="16"/>
      <c r="G49" s="16"/>
      <c r="H49" s="16"/>
    </row>
    <row r="50" customFormat="false" ht="52" hidden="false" customHeight="true" outlineLevel="0" collapsed="false">
      <c r="A50" s="16" t="s">
        <v>59</v>
      </c>
      <c r="B50" s="16"/>
      <c r="C50" s="16"/>
      <c r="D50" s="16"/>
      <c r="E50" s="16"/>
      <c r="F50" s="16"/>
      <c r="G50" s="16"/>
      <c r="H50" s="16"/>
    </row>
    <row r="51" customFormat="false" ht="52" hidden="false" customHeight="true" outlineLevel="0" collapsed="false">
      <c r="A51" s="16" t="s">
        <v>60</v>
      </c>
      <c r="B51" s="16"/>
      <c r="C51" s="16"/>
      <c r="D51" s="16"/>
      <c r="E51" s="16"/>
      <c r="F51" s="16"/>
      <c r="G51" s="16"/>
      <c r="H51" s="16"/>
    </row>
    <row r="52" customFormat="false" ht="52" hidden="false" customHeight="true" outlineLevel="0" collapsed="false">
      <c r="A52" s="16" t="s">
        <v>61</v>
      </c>
      <c r="B52" s="16"/>
      <c r="C52" s="16"/>
      <c r="D52" s="16"/>
      <c r="E52" s="16"/>
      <c r="F52" s="16"/>
      <c r="G52" s="16"/>
      <c r="H52" s="16"/>
    </row>
    <row r="53" customFormat="false" ht="52" hidden="false" customHeight="true" outlineLevel="0" collapsed="false">
      <c r="A53" s="16" t="s">
        <v>62</v>
      </c>
      <c r="B53" s="16"/>
      <c r="C53" s="16"/>
      <c r="D53" s="16"/>
      <c r="E53" s="16"/>
      <c r="F53" s="16"/>
      <c r="G53" s="16"/>
      <c r="H53" s="16"/>
    </row>
    <row r="54" customFormat="false" ht="23" hidden="false" customHeight="true" outlineLevel="0" collapsed="false">
      <c r="A54" s="1"/>
      <c r="B54" s="1"/>
      <c r="C54" s="1"/>
      <c r="D54" s="1"/>
      <c r="E54" s="1"/>
      <c r="F54" s="1"/>
      <c r="G54" s="1"/>
      <c r="H54" s="1"/>
    </row>
    <row r="55" customFormat="false" ht="23" hidden="false" customHeight="true" outlineLevel="0" collapsed="false">
      <c r="A55" s="1" t="s">
        <v>63</v>
      </c>
      <c r="B55" s="1"/>
      <c r="C55" s="1"/>
      <c r="D55" s="1"/>
      <c r="E55" s="1"/>
      <c r="F55" s="1"/>
      <c r="G55" s="1"/>
      <c r="H55" s="1"/>
    </row>
    <row r="56" customFormat="false" ht="40" hidden="false" customHeight="true" outlineLevel="0" collapsed="false">
      <c r="A56" s="16" t="s">
        <v>64</v>
      </c>
      <c r="B56" s="16"/>
      <c r="C56" s="1" t="s">
        <v>65</v>
      </c>
      <c r="D56" s="1"/>
      <c r="E56" s="1"/>
      <c r="F56" s="1"/>
      <c r="G56" s="1"/>
      <c r="H56" s="1"/>
    </row>
    <row r="57" customFormat="false" ht="40" hidden="false" customHeight="true" outlineLevel="0" collapsed="false">
      <c r="A57" s="16" t="s">
        <v>66</v>
      </c>
      <c r="B57" s="16"/>
      <c r="C57" s="1" t="s">
        <v>67</v>
      </c>
      <c r="D57" s="1"/>
      <c r="E57" s="1"/>
      <c r="F57" s="1"/>
      <c r="G57" s="1"/>
      <c r="H57" s="1"/>
    </row>
    <row r="58" customFormat="false" ht="40" hidden="false" customHeight="true" outlineLevel="0" collapsed="false">
      <c r="A58" s="16" t="s">
        <v>68</v>
      </c>
      <c r="B58" s="16"/>
      <c r="C58" s="1" t="s">
        <v>69</v>
      </c>
      <c r="D58" s="1"/>
      <c r="E58" s="1"/>
      <c r="F58" s="1"/>
      <c r="G58" s="1"/>
      <c r="H58" s="1"/>
    </row>
    <row r="59" customFormat="false" ht="40" hidden="false" customHeight="true" outlineLevel="0" collapsed="false">
      <c r="A59" s="16" t="s">
        <v>70</v>
      </c>
      <c r="B59" s="16"/>
      <c r="C59" s="1" t="s">
        <v>71</v>
      </c>
      <c r="D59" s="1"/>
      <c r="E59" s="1"/>
      <c r="F59" s="1"/>
      <c r="G59" s="1"/>
      <c r="H59" s="1"/>
    </row>
    <row r="60" customFormat="false" ht="40" hidden="false" customHeight="true" outlineLevel="0" collapsed="false">
      <c r="A60" s="16" t="s">
        <v>72</v>
      </c>
      <c r="B60" s="16"/>
      <c r="C60" s="1" t="s">
        <v>73</v>
      </c>
      <c r="D60" s="1"/>
      <c r="E60" s="1"/>
      <c r="F60" s="1"/>
      <c r="G60" s="1"/>
      <c r="H60" s="1"/>
    </row>
    <row r="61" customFormat="false" ht="40" hidden="false" customHeight="true" outlineLevel="0" collapsed="false">
      <c r="A61" s="16" t="s">
        <v>74</v>
      </c>
      <c r="B61" s="16"/>
      <c r="C61" s="1" t="s">
        <v>75</v>
      </c>
      <c r="D61" s="1"/>
      <c r="E61" s="1"/>
      <c r="F61" s="1"/>
      <c r="G61" s="1"/>
      <c r="H61" s="1"/>
    </row>
    <row r="62" customFormat="false" ht="23" hidden="false" customHeight="true" outlineLevel="0" collapsed="false">
      <c r="A62" s="1"/>
      <c r="B62" s="1"/>
      <c r="C62" s="1"/>
      <c r="D62" s="1"/>
      <c r="E62" s="1"/>
      <c r="F62" s="1"/>
      <c r="G62" s="1"/>
      <c r="H62" s="1"/>
    </row>
    <row r="63" customFormat="false" ht="23" hidden="false" customHeight="true" outlineLevel="0" collapsed="false">
      <c r="A63" s="1"/>
      <c r="B63" s="1"/>
      <c r="C63" s="1"/>
      <c r="D63" s="1"/>
      <c r="E63" s="1"/>
      <c r="F63" s="1"/>
      <c r="G63" s="1"/>
      <c r="H63" s="1"/>
    </row>
    <row r="64" customFormat="false" ht="23" hidden="false" customHeight="true" outlineLevel="0" collapsed="false">
      <c r="A64" s="1"/>
      <c r="B64" s="1"/>
      <c r="C64" s="1"/>
      <c r="D64" s="1"/>
      <c r="E64" s="1"/>
      <c r="F64" s="1"/>
      <c r="G64" s="1"/>
      <c r="H64" s="1"/>
    </row>
    <row r="65" customFormat="false" ht="23" hidden="false" customHeight="true" outlineLevel="0" collapsed="false">
      <c r="A65" s="1"/>
      <c r="B65" s="1"/>
      <c r="C65" s="1"/>
      <c r="D65" s="1"/>
      <c r="E65" s="1"/>
      <c r="F65" s="1"/>
      <c r="G65" s="1"/>
      <c r="H65" s="1"/>
    </row>
    <row r="66" customFormat="false" ht="23" hidden="false" customHeight="true" outlineLevel="0" collapsed="false">
      <c r="A66" s="1"/>
      <c r="B66" s="1"/>
      <c r="C66" s="1"/>
      <c r="D66" s="1"/>
      <c r="E66" s="1"/>
      <c r="F66" s="1"/>
      <c r="G66" s="1"/>
      <c r="H66" s="1"/>
    </row>
    <row r="67" customFormat="false" ht="23" hidden="false" customHeight="true" outlineLevel="0" collapsed="false">
      <c r="A67" s="1"/>
      <c r="B67" s="1"/>
      <c r="C67" s="1"/>
      <c r="D67" s="1"/>
      <c r="E67" s="1"/>
      <c r="F67" s="1"/>
      <c r="G67" s="1"/>
      <c r="H67" s="1"/>
    </row>
    <row r="68" customFormat="false" ht="23" hidden="false" customHeight="true" outlineLevel="0" collapsed="false">
      <c r="A68" s="1"/>
      <c r="B68" s="1"/>
      <c r="C68" s="1"/>
      <c r="D68" s="1"/>
      <c r="E68" s="1"/>
      <c r="F68" s="1"/>
      <c r="G68" s="1"/>
      <c r="H68" s="1"/>
    </row>
    <row r="69" customFormat="false" ht="23" hidden="false" customHeight="true" outlineLevel="0" collapsed="false">
      <c r="A69" s="1"/>
      <c r="B69" s="1"/>
      <c r="C69" s="1"/>
      <c r="D69" s="1"/>
      <c r="E69" s="1"/>
      <c r="F69" s="1"/>
      <c r="G69" s="1"/>
      <c r="H69" s="1"/>
    </row>
    <row r="70" customFormat="false" ht="23" hidden="false" customHeight="true" outlineLevel="0" collapsed="false">
      <c r="A70" s="1"/>
      <c r="B70" s="1"/>
      <c r="C70" s="1"/>
      <c r="D70" s="1"/>
      <c r="E70" s="1"/>
      <c r="F70" s="1"/>
      <c r="G70" s="1"/>
      <c r="H70" s="1"/>
    </row>
    <row r="71" customFormat="false" ht="23" hidden="false" customHeight="true" outlineLevel="0" collapsed="false">
      <c r="A71" s="1"/>
      <c r="B71" s="1"/>
      <c r="C71" s="1"/>
      <c r="D71" s="1"/>
      <c r="E71" s="1"/>
      <c r="F71" s="1"/>
      <c r="G71" s="1"/>
      <c r="H71" s="1"/>
    </row>
    <row r="72" customFormat="false" ht="23" hidden="false" customHeight="true" outlineLevel="0" collapsed="false">
      <c r="A72" s="1"/>
      <c r="B72" s="1"/>
      <c r="C72" s="1"/>
      <c r="D72" s="1"/>
      <c r="E72" s="1"/>
      <c r="F72" s="1"/>
      <c r="G72" s="1"/>
      <c r="H72" s="1"/>
    </row>
    <row r="73" customFormat="false" ht="23" hidden="false" customHeight="true" outlineLevel="0" collapsed="false">
      <c r="A73" s="1"/>
      <c r="B73" s="1"/>
      <c r="C73" s="1"/>
      <c r="D73" s="1"/>
      <c r="E73" s="1"/>
      <c r="F73" s="1"/>
      <c r="G73" s="1"/>
      <c r="H73" s="1"/>
    </row>
    <row r="74" customFormat="false" ht="23" hidden="false" customHeight="true" outlineLevel="0" collapsed="false">
      <c r="A74" s="1"/>
      <c r="B74" s="1"/>
      <c r="C74" s="1"/>
      <c r="D74" s="1"/>
      <c r="E74" s="1"/>
      <c r="F74" s="1"/>
      <c r="G74" s="1"/>
      <c r="H74" s="1"/>
    </row>
    <row r="75" customFormat="false" ht="23" hidden="false" customHeight="true" outlineLevel="0" collapsed="false">
      <c r="A75" s="1"/>
      <c r="B75" s="1"/>
      <c r="C75" s="1"/>
      <c r="D75" s="1"/>
      <c r="E75" s="1"/>
      <c r="F75" s="1"/>
      <c r="G75" s="1"/>
      <c r="H75" s="1"/>
    </row>
    <row r="76" customFormat="false" ht="23" hidden="false" customHeight="true" outlineLevel="0" collapsed="false">
      <c r="A76" s="1"/>
      <c r="B76" s="1"/>
      <c r="C76" s="1"/>
      <c r="D76" s="1"/>
      <c r="E76" s="1"/>
      <c r="F76" s="1"/>
      <c r="G76" s="1"/>
      <c r="H76" s="1"/>
    </row>
    <row r="77" customFormat="false" ht="23" hidden="false" customHeight="true" outlineLevel="0" collapsed="false">
      <c r="A77" s="1"/>
      <c r="B77" s="1"/>
      <c r="C77" s="1"/>
      <c r="D77" s="1"/>
      <c r="E77" s="1"/>
      <c r="F77" s="1"/>
      <c r="G77" s="1"/>
      <c r="H77" s="1"/>
    </row>
    <row r="78" customFormat="false" ht="23" hidden="false" customHeight="true" outlineLevel="0" collapsed="false">
      <c r="A78" s="1"/>
      <c r="B78" s="1"/>
      <c r="C78" s="1"/>
      <c r="D78" s="1"/>
      <c r="E78" s="1"/>
      <c r="F78" s="1"/>
      <c r="G78" s="1"/>
      <c r="H78" s="1"/>
    </row>
    <row r="79" customFormat="false" ht="23" hidden="false" customHeight="true" outlineLevel="0" collapsed="false">
      <c r="A79" s="1"/>
      <c r="B79" s="1"/>
      <c r="C79" s="1"/>
      <c r="D79" s="1"/>
      <c r="E79" s="1"/>
      <c r="F79" s="1"/>
      <c r="G79" s="1"/>
      <c r="H79" s="1"/>
    </row>
    <row r="80" customFormat="false" ht="23" hidden="false" customHeight="true" outlineLevel="0" collapsed="false">
      <c r="A80" s="1"/>
      <c r="B80" s="1"/>
      <c r="C80" s="1"/>
      <c r="D80" s="1"/>
      <c r="E80" s="1"/>
      <c r="F80" s="1"/>
      <c r="G80" s="1"/>
      <c r="H80" s="1"/>
    </row>
    <row r="81" customFormat="false" ht="23" hidden="false" customHeight="true" outlineLevel="0" collapsed="false">
      <c r="A81" s="1"/>
      <c r="B81" s="1"/>
      <c r="C81" s="1"/>
      <c r="D81" s="1"/>
      <c r="E81" s="1"/>
      <c r="F81" s="1"/>
      <c r="G81" s="1"/>
      <c r="H81" s="1"/>
    </row>
    <row r="82" customFormat="false" ht="23" hidden="false" customHeight="true" outlineLevel="0" collapsed="false">
      <c r="A82" s="1"/>
      <c r="B82" s="1"/>
      <c r="C82" s="1"/>
      <c r="D82" s="1"/>
      <c r="E82" s="1"/>
      <c r="F82" s="1"/>
      <c r="G82" s="1"/>
      <c r="H82" s="1"/>
    </row>
    <row r="83" customFormat="false" ht="23" hidden="false" customHeight="true" outlineLevel="0" collapsed="false">
      <c r="A83" s="1"/>
      <c r="B83" s="1"/>
      <c r="C83" s="1"/>
      <c r="D83" s="1"/>
      <c r="E83" s="1"/>
      <c r="F83" s="1"/>
      <c r="G83" s="1"/>
      <c r="H83" s="1"/>
    </row>
    <row r="84" customFormat="false" ht="23" hidden="false" customHeight="true" outlineLevel="0" collapsed="false">
      <c r="A84" s="1"/>
      <c r="B84" s="1"/>
      <c r="C84" s="1"/>
      <c r="D84" s="1"/>
      <c r="E84" s="1"/>
      <c r="F84" s="1"/>
      <c r="G84" s="1"/>
      <c r="H84" s="1"/>
    </row>
    <row r="85" customFormat="false" ht="23" hidden="false" customHeight="true" outlineLevel="0" collapsed="false">
      <c r="A85" s="1"/>
      <c r="B85" s="1"/>
      <c r="C85" s="1"/>
      <c r="D85" s="1"/>
      <c r="E85" s="1"/>
      <c r="F85" s="1"/>
      <c r="G85" s="1"/>
      <c r="H85" s="1"/>
    </row>
    <row r="86" customFormat="false" ht="23" hidden="false" customHeight="true" outlineLevel="0" collapsed="false">
      <c r="A86" s="1"/>
      <c r="B86" s="1"/>
      <c r="C86" s="1"/>
      <c r="D86" s="1"/>
      <c r="E86" s="1"/>
      <c r="F86" s="1"/>
      <c r="G86" s="1"/>
      <c r="H86" s="1"/>
    </row>
    <row r="87" customFormat="false" ht="23" hidden="false" customHeight="true" outlineLevel="0" collapsed="false">
      <c r="A87" s="1"/>
      <c r="B87" s="1"/>
      <c r="C87" s="1"/>
      <c r="D87" s="1"/>
      <c r="E87" s="1"/>
      <c r="F87" s="1"/>
      <c r="G87" s="1"/>
      <c r="H87" s="1"/>
    </row>
    <row r="88" customFormat="false" ht="23" hidden="false" customHeight="true" outlineLevel="0" collapsed="false">
      <c r="A88" s="1"/>
      <c r="B88" s="1"/>
      <c r="C88" s="1"/>
      <c r="D88" s="1"/>
      <c r="E88" s="1"/>
      <c r="F88" s="1"/>
      <c r="G88" s="1"/>
      <c r="H88" s="1"/>
    </row>
    <row r="89" customFormat="false" ht="23" hidden="false" customHeight="true" outlineLevel="0" collapsed="false">
      <c r="A89" s="1"/>
      <c r="B89" s="1"/>
      <c r="C89" s="1"/>
      <c r="D89" s="1"/>
      <c r="E89" s="1"/>
      <c r="F89" s="1"/>
      <c r="G89" s="1"/>
      <c r="H89" s="1"/>
    </row>
    <row r="90" customFormat="false" ht="23" hidden="false" customHeight="true" outlineLevel="0" collapsed="false">
      <c r="A90" s="1"/>
      <c r="B90" s="1"/>
      <c r="C90" s="1"/>
      <c r="D90" s="1"/>
      <c r="E90" s="1"/>
      <c r="F90" s="1"/>
      <c r="G90" s="1"/>
      <c r="H90" s="1"/>
    </row>
    <row r="91" customFormat="false" ht="23" hidden="false" customHeight="true" outlineLevel="0" collapsed="false">
      <c r="A91" s="1"/>
      <c r="B91" s="1"/>
      <c r="C91" s="1"/>
      <c r="D91" s="1"/>
      <c r="E91" s="1"/>
      <c r="F91" s="1"/>
      <c r="G91" s="1"/>
      <c r="H91" s="1"/>
    </row>
    <row r="92" customFormat="false" ht="23" hidden="false" customHeight="true" outlineLevel="0" collapsed="false">
      <c r="A92" s="1"/>
      <c r="B92" s="1"/>
      <c r="C92" s="1"/>
      <c r="D92" s="1"/>
      <c r="E92" s="1"/>
      <c r="F92" s="1"/>
      <c r="G92" s="1"/>
      <c r="H92" s="1"/>
    </row>
    <row r="93" customFormat="false" ht="23" hidden="false" customHeight="true" outlineLevel="0" collapsed="false">
      <c r="A93" s="1"/>
      <c r="B93" s="1"/>
      <c r="C93" s="1"/>
      <c r="D93" s="1"/>
      <c r="E93" s="1"/>
      <c r="F93" s="1"/>
      <c r="G93" s="1"/>
      <c r="H93" s="1"/>
    </row>
    <row r="94" customFormat="false" ht="23" hidden="false" customHeight="true" outlineLevel="0" collapsed="false">
      <c r="A94" s="1"/>
      <c r="B94" s="1"/>
      <c r="C94" s="1"/>
      <c r="D94" s="1"/>
      <c r="E94" s="1"/>
      <c r="F94" s="1"/>
      <c r="G94" s="1"/>
      <c r="H94" s="1"/>
    </row>
    <row r="95" customFormat="false" ht="23" hidden="false" customHeight="true" outlineLevel="0" collapsed="false">
      <c r="A95" s="1"/>
      <c r="B95" s="1"/>
      <c r="C95" s="1"/>
      <c r="D95" s="1"/>
      <c r="E95" s="1"/>
      <c r="F95" s="1"/>
      <c r="G95" s="1"/>
      <c r="H95" s="1"/>
    </row>
    <row r="96" customFormat="false" ht="23" hidden="false" customHeight="true" outlineLevel="0" collapsed="false">
      <c r="A96" s="1"/>
      <c r="B96" s="1"/>
      <c r="C96" s="1"/>
      <c r="D96" s="1"/>
      <c r="E96" s="1"/>
      <c r="F96" s="1"/>
      <c r="G96" s="1"/>
      <c r="H96" s="1"/>
    </row>
    <row r="97" customFormat="false" ht="23" hidden="false" customHeight="true" outlineLevel="0" collapsed="false">
      <c r="A97" s="1"/>
      <c r="B97" s="1"/>
      <c r="C97" s="1"/>
      <c r="D97" s="1"/>
      <c r="E97" s="1"/>
      <c r="F97" s="1"/>
      <c r="G97" s="1"/>
      <c r="H97" s="1"/>
    </row>
    <row r="98" customFormat="false" ht="23" hidden="false" customHeight="true" outlineLevel="0" collapsed="false">
      <c r="A98" s="1"/>
      <c r="B98" s="1"/>
      <c r="C98" s="1"/>
      <c r="D98" s="1"/>
      <c r="E98" s="1"/>
      <c r="F98" s="1"/>
      <c r="G98" s="1"/>
      <c r="H98" s="1"/>
    </row>
    <row r="99" customFormat="false" ht="23" hidden="false" customHeight="true" outlineLevel="0" collapsed="false">
      <c r="A99" s="1"/>
      <c r="B99" s="1"/>
      <c r="C99" s="1"/>
      <c r="D99" s="1"/>
      <c r="E99" s="1"/>
      <c r="F99" s="1"/>
      <c r="G99" s="1"/>
      <c r="H99" s="1"/>
    </row>
    <row r="100" customFormat="false" ht="23" hidden="false" customHeight="true" outlineLevel="0" collapsed="false">
      <c r="A100" s="1"/>
      <c r="B100" s="1"/>
      <c r="C100" s="1"/>
      <c r="D100" s="1"/>
      <c r="E100" s="1"/>
      <c r="F100" s="1"/>
      <c r="G100" s="1"/>
      <c r="H100" s="1"/>
    </row>
    <row r="101" customFormat="false" ht="23" hidden="false" customHeight="true" outlineLevel="0" collapsed="false">
      <c r="A101" s="1"/>
      <c r="B101" s="1"/>
      <c r="C101" s="1"/>
      <c r="D101" s="1"/>
      <c r="E101" s="1"/>
      <c r="F101" s="1"/>
      <c r="G101" s="1"/>
      <c r="H101" s="1"/>
    </row>
    <row r="102" customFormat="false" ht="23" hidden="false" customHeight="true" outlineLevel="0" collapsed="false">
      <c r="A102" s="1"/>
      <c r="B102" s="1"/>
      <c r="C102" s="1"/>
      <c r="D102" s="1"/>
      <c r="E102" s="1"/>
      <c r="F102" s="1"/>
      <c r="G102" s="1"/>
      <c r="H102" s="1"/>
    </row>
    <row r="103" customFormat="false" ht="23" hidden="false" customHeight="true" outlineLevel="0" collapsed="false">
      <c r="A103" s="1"/>
      <c r="B103" s="1"/>
      <c r="C103" s="1"/>
      <c r="D103" s="1"/>
      <c r="E103" s="1"/>
      <c r="F103" s="1"/>
      <c r="G103" s="1"/>
      <c r="H103" s="1"/>
    </row>
    <row r="104" customFormat="false" ht="23" hidden="false" customHeight="true" outlineLevel="0" collapsed="false">
      <c r="A104" s="1"/>
      <c r="B104" s="1"/>
      <c r="C104" s="1"/>
      <c r="D104" s="1"/>
      <c r="E104" s="1"/>
      <c r="F104" s="1"/>
      <c r="G104" s="1"/>
      <c r="H104" s="1"/>
    </row>
    <row r="105" customFormat="false" ht="23" hidden="false" customHeight="true" outlineLevel="0" collapsed="false">
      <c r="A105" s="1"/>
      <c r="B105" s="1"/>
      <c r="C105" s="1"/>
      <c r="D105" s="1"/>
      <c r="E105" s="1"/>
      <c r="F105" s="1"/>
      <c r="G105" s="1"/>
      <c r="H105" s="1"/>
    </row>
    <row r="106" customFormat="false" ht="23" hidden="false" customHeight="true" outlineLevel="0" collapsed="false">
      <c r="A106" s="1"/>
      <c r="B106" s="1"/>
      <c r="C106" s="1"/>
      <c r="D106" s="1"/>
      <c r="E106" s="1"/>
      <c r="F106" s="1"/>
      <c r="G106" s="1"/>
      <c r="H106" s="1"/>
    </row>
    <row r="107" customFormat="false" ht="23" hidden="false" customHeight="true" outlineLevel="0" collapsed="false">
      <c r="A107" s="1"/>
      <c r="B107" s="1"/>
      <c r="C107" s="1"/>
      <c r="D107" s="1"/>
      <c r="E107" s="1"/>
      <c r="F107" s="1"/>
      <c r="G107" s="1"/>
      <c r="H107" s="1"/>
    </row>
    <row r="108" customFormat="false" ht="23" hidden="false" customHeight="true" outlineLevel="0" collapsed="false">
      <c r="A108" s="1"/>
      <c r="B108" s="1"/>
      <c r="C108" s="1"/>
      <c r="D108" s="1"/>
      <c r="E108" s="1"/>
      <c r="F108" s="1"/>
      <c r="G108" s="1"/>
      <c r="H108" s="1"/>
    </row>
    <row r="109" customFormat="false" ht="23" hidden="false" customHeight="true" outlineLevel="0" collapsed="false">
      <c r="A109" s="1"/>
      <c r="B109" s="1"/>
      <c r="C109" s="1"/>
      <c r="D109" s="1"/>
      <c r="E109" s="1"/>
      <c r="F109" s="1"/>
      <c r="G109" s="1"/>
      <c r="H109" s="1"/>
    </row>
    <row r="110" customFormat="false" ht="23" hidden="false" customHeight="true" outlineLevel="0" collapsed="false">
      <c r="A110" s="1"/>
      <c r="B110" s="1"/>
      <c r="C110" s="1"/>
      <c r="D110" s="1"/>
      <c r="E110" s="1"/>
      <c r="F110" s="1"/>
      <c r="G110" s="1"/>
      <c r="H110" s="1"/>
    </row>
  </sheetData>
  <mergeCells count="15">
    <mergeCell ref="A45:H45"/>
    <mergeCell ref="A46:H46"/>
    <mergeCell ref="A47:H47"/>
    <mergeCell ref="A48:H48"/>
    <mergeCell ref="A49:H49"/>
    <mergeCell ref="A50:H50"/>
    <mergeCell ref="A51:H51"/>
    <mergeCell ref="A52:H52"/>
    <mergeCell ref="A53:H53"/>
    <mergeCell ref="A56:B56"/>
    <mergeCell ref="A57:B57"/>
    <mergeCell ref="A58:B58"/>
    <mergeCell ref="A59:B59"/>
    <mergeCell ref="A60:B60"/>
    <mergeCell ref="A61:B61"/>
  </mergeCells>
  <dataValidations count="8">
    <dataValidation allowBlank="false" errorStyle="stop" operator="greaterThan" showDropDown="false" showErrorMessage="false" showInputMessage="false" sqref="B24" type="decimal">
      <formula1>0</formula1>
      <formula2>0</formula2>
    </dataValidation>
    <dataValidation allowBlank="false" errorStyle="stop" operator="greaterThan" showDropDown="false" showErrorMessage="false" showInputMessage="false" sqref="B25" type="decimal">
      <formula1>0</formula1>
      <formula2>0</formula2>
    </dataValidation>
    <dataValidation allowBlank="false" errorStyle="stop" operator="greaterThan" showDropDown="false" showErrorMessage="false" showInputMessage="false" sqref="B26" type="decimal">
      <formula1>0</formula1>
      <formula2>0</formula2>
    </dataValidation>
    <dataValidation allowBlank="false" errorStyle="stop" operator="greaterThan" showDropDown="false" showErrorMessage="false" showInputMessage="false" sqref="B27" type="decimal">
      <formula1>0</formula1>
      <formula2>0</formula2>
    </dataValidation>
    <dataValidation allowBlank="false" errorStyle="stop" operator="greaterThan" showDropDown="false" showErrorMessage="false" showInputMessage="false" sqref="B28" type="decimal">
      <formula1>0</formula1>
      <formula2>0</formula2>
    </dataValidation>
    <dataValidation allowBlank="false" errorStyle="stop" operator="greaterThan" showDropDown="false" showErrorMessage="false" showInputMessage="false" sqref="B29" type="decimal">
      <formula1>0</formula1>
      <formula2>0</formula2>
    </dataValidation>
    <dataValidation allowBlank="false" errorStyle="stop" operator="greaterThan" showDropDown="false" showErrorMessage="false" showInputMessage="false" sqref="B30" type="decimal">
      <formula1>0</formula1>
      <formula2>0</formula2>
    </dataValidation>
    <dataValidation allowBlank="false" errorStyle="stop" operator="greaterThan" showDropDown="false" showErrorMessage="false" showInputMessage="false" sqref="B31" type="decimal">
      <formula1>0</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LibreOfficeDev/26.8.0.0.alpha0$MacOSX_AARCH64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